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295" windowHeight="5475" tabRatio="947"/>
  </bookViews>
  <sheets>
    <sheet name="M&amp;O Rollback " sheetId="16" r:id="rId1"/>
    <sheet name="Fire Rollback" sheetId="17" r:id="rId2"/>
    <sheet name="Parks Rollback" sheetId="18" r:id="rId3"/>
  </sheets>
  <definedNames>
    <definedName name="_xlnm.Print_Area" localSheetId="1">'Fire Rollback'!$A$1:$M$70</definedName>
    <definedName name="_xlnm.Print_Area" localSheetId="0">'M&amp;O Rollback '!$A$1:$M$70</definedName>
    <definedName name="_xlnm.Print_Area" localSheetId="2">'Parks Rollback'!$A$1:$M$70</definedName>
  </definedNames>
  <calcPr calcId="125725"/>
</workbook>
</file>

<file path=xl/calcChain.xml><?xml version="1.0" encoding="utf-8"?>
<calcChain xmlns="http://schemas.openxmlformats.org/spreadsheetml/2006/main">
  <c r="V10" i="16"/>
  <c r="V13"/>
  <c r="V19"/>
  <c r="V21" s="1"/>
  <c r="V22" s="1"/>
  <c r="E15" i="18" l="1"/>
  <c r="D17"/>
  <c r="D19" s="1"/>
  <c r="E20"/>
  <c r="E32"/>
  <c r="E15" i="17"/>
  <c r="D17"/>
  <c r="D19" s="1"/>
  <c r="E20"/>
  <c r="E32"/>
  <c r="E15" i="16"/>
  <c r="D17"/>
  <c r="D19" s="1"/>
  <c r="E20"/>
  <c r="E32"/>
  <c r="D21" i="17" l="1"/>
  <c r="E28"/>
  <c r="E14"/>
  <c r="E18" i="18"/>
  <c r="E13" i="16"/>
  <c r="C17"/>
  <c r="C19" s="1"/>
  <c r="C21" s="1"/>
  <c r="E12" i="17"/>
  <c r="E14" i="18"/>
  <c r="E13"/>
  <c r="E12"/>
  <c r="E10"/>
  <c r="E11" i="16"/>
  <c r="E10"/>
  <c r="E13" i="17"/>
  <c r="C17"/>
  <c r="C19" s="1"/>
  <c r="C21" s="1"/>
  <c r="N19" s="1"/>
  <c r="P20" s="1"/>
  <c r="P21" s="1"/>
  <c r="P22" s="1"/>
  <c r="D21" i="16"/>
  <c r="E28"/>
  <c r="E18"/>
  <c r="E12"/>
  <c r="C17" i="18"/>
  <c r="C19" s="1"/>
  <c r="C21" s="1"/>
  <c r="E14" i="16"/>
  <c r="E18" i="17"/>
  <c r="E10"/>
  <c r="D21" i="18"/>
  <c r="E28"/>
  <c r="N19" l="1"/>
  <c r="P20" s="1"/>
  <c r="P21" s="1"/>
  <c r="P22" s="1"/>
  <c r="N19" i="16"/>
  <c r="P20" s="1"/>
  <c r="P21" s="1"/>
  <c r="P22" s="1"/>
  <c r="E27" i="18"/>
  <c r="E27" i="17"/>
  <c r="F17" i="18"/>
  <c r="F19" s="1"/>
  <c r="E27" i="16"/>
  <c r="E11" i="18"/>
  <c r="F17" i="17"/>
  <c r="F19" s="1"/>
  <c r="F17" i="16"/>
  <c r="E17" s="1"/>
  <c r="E11" i="17"/>
  <c r="E17" i="18"/>
  <c r="E17" i="17"/>
  <c r="E19" i="18"/>
  <c r="E21" s="1"/>
  <c r="E29" s="1"/>
  <c r="F19" i="16" l="1"/>
  <c r="E19" s="1"/>
  <c r="E21" s="1"/>
  <c r="E19" i="17"/>
  <c r="E21" s="1"/>
  <c r="F21" i="18"/>
  <c r="E29" i="17" l="1"/>
  <c r="F21"/>
  <c r="E29" i="16"/>
  <c r="F21"/>
  <c r="E33" s="1"/>
  <c r="N23" s="1"/>
  <c r="E30" i="18"/>
  <c r="E33"/>
  <c r="N23" s="1"/>
  <c r="E34" l="1"/>
  <c r="F37" s="1"/>
  <c r="F39" s="1"/>
  <c r="E30" i="16"/>
  <c r="E34"/>
  <c r="F37" s="1"/>
  <c r="E30" i="17"/>
  <c r="E33"/>
  <c r="N23" l="1"/>
  <c r="E34"/>
  <c r="F37" l="1"/>
  <c r="F23" i="18" l="1"/>
  <c r="F39" i="17" l="1"/>
  <c r="F23"/>
  <c r="F23" i="16" l="1"/>
  <c r="F39" l="1"/>
</calcChain>
</file>

<file path=xl/sharedStrings.xml><?xml version="1.0" encoding="utf-8"?>
<sst xmlns="http://schemas.openxmlformats.org/spreadsheetml/2006/main" count="264" uniqueCount="88">
  <si>
    <t>M&amp;O</t>
  </si>
  <si>
    <t>PARKS BOND</t>
  </si>
  <si>
    <t>FIRE</t>
  </si>
  <si>
    <t xml:space="preserve">                              Signature of Responsible Party                                                   Title                                                  Date</t>
  </si>
  <si>
    <t xml:space="preserve">               ________________________________                 _______________________               _____________</t>
  </si>
  <si>
    <t xml:space="preserve">      by the attached copy of such advertised report.</t>
  </si>
  <si>
    <t xml:space="preserve">      the required five year history and current digest advertisement have been published in accordance with O.C.G.A. Section 48-5-32 as evidenced</t>
  </si>
  <si>
    <t xml:space="preserve">      ____  If the final millage rate set by the authority of the taxing jurisdiction for tax year 2012 does not exceed the rollback rate, I further certify that</t>
  </si>
  <si>
    <t xml:space="preserve">     and places when and where the required public hearings were held, and a copy of the press release provided to the local media. </t>
  </si>
  <si>
    <t xml:space="preserve">     the attached copies of the published five year history and current digest advertisement, the "Notice of Intent to Increase Taxes" showing the times</t>
  </si>
  <si>
    <t xml:space="preserve">     advertisements, notices, and public hearings have been conducted in accordance with O.C.G.A. Sections 48-5-32 and 48-5-32.1 as evidenced by</t>
  </si>
  <si>
    <t xml:space="preserve">     ____  If the final millage rate set by the authority of the taxing jurisdiction for tax year 2012 exceeds the rollback rate, I further certify that the required </t>
  </si>
  <si>
    <t>CHECK THE APPROPRIATE PARAGRAPH BELOW THAT APPLIES TO THIS TAXING JURISDICTION</t>
  </si>
  <si>
    <t xml:space="preserve">     jurisdiction for tax year 2012 and that the final millage rate set by the authority of this taxing jurisdiction for tax year 2012 is ___________</t>
  </si>
  <si>
    <t xml:space="preserve">     I hereby certify that the above is a true and correct computation of the rollback millage rate in accordance with O.C.G.A. Section 48-5-32.1 for the taxing</t>
  </si>
  <si>
    <t xml:space="preserve">                        Date</t>
  </si>
  <si>
    <t xml:space="preserve">          Tax Collector or Tax Commissioner</t>
  </si>
  <si>
    <t>___________________________________                                                _______________</t>
  </si>
  <si>
    <t xml:space="preserve">     I hereby certify that the values shown above are an accurate representation of the digest values and exemption amounts for the applicable tax years.</t>
  </si>
  <si>
    <t xml:space="preserve">                      Date</t>
  </si>
  <si>
    <t xml:space="preserve">            Chairman, Board of Tax Assessors</t>
  </si>
  <si>
    <t xml:space="preserve">     property for the tax year for which this rollback millage rate is being computed.</t>
  </si>
  <si>
    <t xml:space="preserve">     I hereby certify that the amount indicated above is an accurate accounting of the total net assessed value added by the reassessment of existing real</t>
  </si>
  <si>
    <t>CERTIFICATIONS</t>
  </si>
  <si>
    <t xml:space="preserve">    Percentage Increase</t>
  </si>
  <si>
    <t>taxes that is part of the notice required in O.C.G.A. Section 48-5-32.1(c) (2)</t>
  </si>
  <si>
    <t xml:space="preserve">    2012 Millage Rate</t>
  </si>
  <si>
    <t xml:space="preserve">computed above, this section will automatically calculate the amount of increase in property </t>
  </si>
  <si>
    <t xml:space="preserve">    Rollback Millage Rate</t>
  </si>
  <si>
    <t>If the 2012 Proposed Millage Rate for this Taxing Jurisdiction exceeds Rollback Millage Rate</t>
  </si>
  <si>
    <t>COMPUTATION OF PERCENTAGE INCREASE IN PROPERTY TAXES</t>
  </si>
  <si>
    <t>PYM - ME</t>
  </si>
  <si>
    <t>RR</t>
  </si>
  <si>
    <t>Rollback Millage Rate for 2012</t>
  </si>
  <si>
    <t>(RVA/CYD) * PYM</t>
  </si>
  <si>
    <t>ME</t>
  </si>
  <si>
    <t>Millage Equivalent of Reassessed Value Added</t>
  </si>
  <si>
    <t>PYM</t>
  </si>
  <si>
    <t>2011 Millage Rate</t>
  </si>
  <si>
    <t>(PYD+RVA+NAG)</t>
  </si>
  <si>
    <t>CYD</t>
  </si>
  <si>
    <t>2012 Net Digest</t>
  </si>
  <si>
    <t>NAG</t>
  </si>
  <si>
    <t>Other Net Changes to Taxable Digest</t>
  </si>
  <si>
    <t>RVA</t>
  </si>
  <si>
    <t>Net Value Added-Reassessment of Existing Real Property</t>
  </si>
  <si>
    <t>PYD</t>
  </si>
  <si>
    <t xml:space="preserve">2011 Net Digest </t>
  </si>
  <si>
    <t>FORMULA</t>
  </si>
  <si>
    <t>AMOUNT</t>
  </si>
  <si>
    <t>ABBREVIATION</t>
  </si>
  <si>
    <t>DESCRIPTION</t>
  </si>
  <si>
    <t>THIS SECTION WILL CALCULATE AUTOMATICALLY UPON ENTRY OF INFORMATION ABOVE</t>
  </si>
  <si>
    <t xml:space="preserve">                            2012 PROPOSED MILLAGE RATE &gt;&gt;&gt;</t>
  </si>
  <si>
    <t xml:space="preserve">             2011 MILLAGE RATE &gt;&gt;&gt;</t>
  </si>
  <si>
    <t>(CYD)</t>
  </si>
  <si>
    <t>(NAG)</t>
  </si>
  <si>
    <t>(RVA)</t>
  </si>
  <si>
    <t>(PYD)</t>
  </si>
  <si>
    <t xml:space="preserve"> Adjusted NET DIGEST </t>
  </si>
  <si>
    <t xml:space="preserve"> FLPA Reimbursement Value</t>
  </si>
  <si>
    <t xml:space="preserve"> NET DIGEST </t>
  </si>
  <si>
    <t xml:space="preserve"> EXEMPTIONS</t>
  </si>
  <si>
    <t xml:space="preserve"> GROSS DIGEST</t>
  </si>
  <si>
    <t xml:space="preserve"> HEAVY DUTY EQUIP</t>
  </si>
  <si>
    <t xml:space="preserve"> TIMBER -100%</t>
  </si>
  <si>
    <t xml:space="preserve"> MOBILE HOMES</t>
  </si>
  <si>
    <t xml:space="preserve"> MOTOR VEHICLES</t>
  </si>
  <si>
    <t xml:space="preserve"> PERSONAL</t>
  </si>
  <si>
    <t xml:space="preserve"> REAL</t>
  </si>
  <si>
    <t>TO TAXABLE DIGEST</t>
  </si>
  <si>
    <t>EXISTING REAL PROP</t>
  </si>
  <si>
    <t>2012 DIGEST</t>
  </si>
  <si>
    <t>OTHER CHANGES</t>
  </si>
  <si>
    <t>REASSESSMENT OF</t>
  </si>
  <si>
    <t>2011 DIGEST</t>
  </si>
  <si>
    <t>This information will be the actual values and millage rates certified to the Department of Revenue for the applicable tax years.</t>
  </si>
  <si>
    <t xml:space="preserve">INFORMATION FOR THE SHADED PORTIONS OF THIS SECTION MUST BE ENTERED </t>
  </si>
  <si>
    <t>TAXING JURISDICTION</t>
  </si>
  <si>
    <t>CHEROKEE</t>
  </si>
  <si>
    <t>COUNTY</t>
  </si>
  <si>
    <t>PT32.1 - Computation of MILLAGE RATE ROLLBACK AND PERCENTAGE INCREASE IN PROPERTY TAXES - 2012</t>
  </si>
  <si>
    <t>decrease</t>
  </si>
  <si>
    <t>decrease in digest</t>
  </si>
  <si>
    <t>increase in rate</t>
  </si>
  <si>
    <t>Base</t>
  </si>
  <si>
    <t>New base</t>
  </si>
  <si>
    <t>increase required to get original base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</si>
</sst>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#,##0.0000000000"/>
    <numFmt numFmtId="167" formatCode="0.0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59">
    <xf numFmtId="0" fontId="0" fillId="0" borderId="0" xfId="0"/>
    <xf numFmtId="10" fontId="3" fillId="0" borderId="34" xfId="0" applyNumberFormat="1" applyFont="1" applyFill="1" applyBorder="1" applyAlignment="1" applyProtection="1">
      <alignment horizontal="right"/>
    </xf>
    <xf numFmtId="165" fontId="3" fillId="0" borderId="36" xfId="0" applyNumberFormat="1" applyFont="1" applyFill="1" applyBorder="1" applyAlignment="1" applyProtection="1">
      <alignment horizontal="right"/>
    </xf>
    <xf numFmtId="165" fontId="3" fillId="0" borderId="38" xfId="0" applyNumberFormat="1" applyFont="1" applyFill="1" applyBorder="1" applyAlignment="1" applyProtection="1">
      <alignment horizontal="right"/>
    </xf>
    <xf numFmtId="165" fontId="3" fillId="0" borderId="42" xfId="0" applyNumberFormat="1" applyFont="1" applyFill="1" applyBorder="1" applyProtection="1"/>
    <xf numFmtId="165" fontId="3" fillId="0" borderId="37" xfId="0" applyNumberFormat="1" applyFont="1" applyFill="1" applyBorder="1" applyProtection="1"/>
    <xf numFmtId="3" fontId="3" fillId="0" borderId="37" xfId="4" applyNumberFormat="1" applyFont="1" applyFill="1" applyBorder="1" applyProtection="1"/>
    <xf numFmtId="3" fontId="3" fillId="0" borderId="0" xfId="4" applyNumberFormat="1" applyFont="1" applyFill="1" applyBorder="1" applyProtection="1"/>
    <xf numFmtId="3" fontId="3" fillId="3" borderId="34" xfId="4" applyNumberFormat="1" applyFont="1" applyFill="1" applyBorder="1" applyProtection="1"/>
    <xf numFmtId="3" fontId="3" fillId="3" borderId="14" xfId="4" applyNumberFormat="1" applyFont="1" applyFill="1" applyBorder="1" applyProtection="1"/>
    <xf numFmtId="3" fontId="3" fillId="3" borderId="16" xfId="4" applyNumberFormat="1" applyFont="1" applyFill="1" applyBorder="1" applyProtection="1"/>
    <xf numFmtId="3" fontId="3" fillId="3" borderId="37" xfId="4" applyNumberFormat="1" applyFont="1" applyFill="1" applyBorder="1" applyProtection="1"/>
    <xf numFmtId="3" fontId="3" fillId="3" borderId="38" xfId="4" applyNumberFormat="1" applyFont="1" applyFill="1" applyBorder="1" applyProtection="1"/>
    <xf numFmtId="0" fontId="6" fillId="0" borderId="33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3" fontId="3" fillId="2" borderId="37" xfId="4" applyNumberFormat="1" applyFont="1" applyFill="1" applyBorder="1" applyProtection="1"/>
    <xf numFmtId="3" fontId="3" fillId="2" borderId="38" xfId="4" applyNumberFormat="1" applyFont="1" applyFill="1" applyBorder="1" applyProtection="1"/>
    <xf numFmtId="0" fontId="3" fillId="0" borderId="44" xfId="0" applyFont="1" applyFill="1" applyBorder="1" applyProtection="1"/>
    <xf numFmtId="0" fontId="3" fillId="0" borderId="37" xfId="0" applyFont="1" applyFill="1" applyBorder="1" applyProtection="1"/>
    <xf numFmtId="0" fontId="3" fillId="0" borderId="49" xfId="0" applyFont="1" applyFill="1" applyBorder="1" applyProtection="1"/>
    <xf numFmtId="0" fontId="3" fillId="0" borderId="17" xfId="0" applyFont="1" applyFill="1" applyBorder="1" applyProtection="1"/>
    <xf numFmtId="3" fontId="3" fillId="2" borderId="17" xfId="4" applyNumberFormat="1" applyFont="1" applyFill="1" applyBorder="1" applyProtection="1"/>
    <xf numFmtId="0" fontId="3" fillId="0" borderId="48" xfId="0" applyFont="1" applyFill="1" applyBorder="1" applyProtection="1"/>
    <xf numFmtId="0" fontId="3" fillId="0" borderId="19" xfId="0" applyFont="1" applyFill="1" applyBorder="1" applyProtection="1"/>
    <xf numFmtId="3" fontId="3" fillId="3" borderId="19" xfId="4" applyNumberFormat="1" applyFont="1" applyFill="1" applyBorder="1" applyProtection="1"/>
    <xf numFmtId="3" fontId="3" fillId="2" borderId="36" xfId="4" applyNumberFormat="1" applyFont="1" applyFill="1" applyBorder="1" applyProtection="1"/>
    <xf numFmtId="0" fontId="3" fillId="0" borderId="12" xfId="0" applyFont="1" applyFill="1" applyBorder="1" applyProtection="1"/>
    <xf numFmtId="0" fontId="6" fillId="0" borderId="18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/>
    <xf numFmtId="0" fontId="5" fillId="0" borderId="35" xfId="0" applyFont="1" applyFill="1" applyBorder="1" applyAlignment="1" applyProtection="1"/>
    <xf numFmtId="165" fontId="3" fillId="2" borderId="34" xfId="4" applyNumberFormat="1" applyFont="1" applyFill="1" applyBorder="1" applyProtection="1"/>
    <xf numFmtId="0" fontId="5" fillId="0" borderId="37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3" fillId="0" borderId="38" xfId="0" applyFont="1" applyFill="1" applyBorder="1" applyProtection="1"/>
    <xf numFmtId="0" fontId="3" fillId="0" borderId="38" xfId="0" applyFont="1" applyFill="1" applyBorder="1" applyAlignment="1" applyProtection="1">
      <alignment horizontal="center"/>
    </xf>
    <xf numFmtId="0" fontId="5" fillId="0" borderId="35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0" borderId="37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165" fontId="5" fillId="0" borderId="35" xfId="0" applyNumberFormat="1" applyFont="1" applyFill="1" applyBorder="1" applyAlignment="1" applyProtection="1">
      <alignment horizontal="left"/>
    </xf>
    <xf numFmtId="0" fontId="0" fillId="0" borderId="26" xfId="0" applyFill="1" applyBorder="1" applyAlignment="1" applyProtection="1"/>
    <xf numFmtId="0" fontId="0" fillId="0" borderId="0" xfId="0" applyFill="1" applyBorder="1" applyAlignment="1" applyProtection="1"/>
    <xf numFmtId="0" fontId="0" fillId="0" borderId="25" xfId="0" applyFill="1" applyBorder="1" applyAlignment="1" applyProtection="1"/>
    <xf numFmtId="0" fontId="3" fillId="0" borderId="26" xfId="0" applyFont="1" applyFill="1" applyBorder="1" applyAlignment="1" applyProtection="1"/>
    <xf numFmtId="0" fontId="3" fillId="0" borderId="25" xfId="0" applyFont="1" applyFill="1" applyBorder="1" applyAlignment="1" applyProtection="1"/>
    <xf numFmtId="0" fontId="0" fillId="0" borderId="30" xfId="0" applyFill="1" applyBorder="1" applyAlignment="1" applyProtection="1"/>
    <xf numFmtId="0" fontId="3" fillId="0" borderId="6" xfId="0" applyFont="1" applyFill="1" applyBorder="1" applyAlignment="1" applyProtection="1"/>
    <xf numFmtId="0" fontId="0" fillId="0" borderId="6" xfId="0" applyFill="1" applyBorder="1" applyAlignment="1" applyProtection="1"/>
    <xf numFmtId="0" fontId="0" fillId="0" borderId="29" xfId="0" applyFill="1" applyBorder="1" applyAlignment="1" applyProtection="1"/>
    <xf numFmtId="0" fontId="0" fillId="0" borderId="28" xfId="0" applyFill="1" applyBorder="1" applyAlignment="1" applyProtection="1"/>
    <xf numFmtId="0" fontId="0" fillId="0" borderId="8" xfId="0" applyFill="1" applyBorder="1" applyAlignment="1" applyProtection="1"/>
    <xf numFmtId="0" fontId="0" fillId="0" borderId="27" xfId="0" applyFill="1" applyBorder="1" applyAlignment="1" applyProtection="1"/>
    <xf numFmtId="0" fontId="3" fillId="0" borderId="26" xfId="0" applyFont="1" applyFill="1" applyBorder="1" applyProtection="1"/>
    <xf numFmtId="0" fontId="3" fillId="0" borderId="0" xfId="0" applyFont="1" applyFill="1" applyBorder="1" applyProtection="1"/>
    <xf numFmtId="0" fontId="3" fillId="0" borderId="25" xfId="0" applyFont="1" applyFill="1" applyBorder="1" applyProtection="1"/>
    <xf numFmtId="0" fontId="0" fillId="0" borderId="24" xfId="0" applyFill="1" applyBorder="1" applyProtection="1"/>
    <xf numFmtId="0" fontId="0" fillId="0" borderId="23" xfId="0" applyFill="1" applyBorder="1" applyProtection="1"/>
    <xf numFmtId="0" fontId="0" fillId="0" borderId="22" xfId="0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164" fontId="0" fillId="0" borderId="0" xfId="1" applyNumberFormat="1" applyFont="1" applyProtection="1"/>
    <xf numFmtId="0" fontId="0" fillId="0" borderId="0" xfId="0" applyFill="1" applyBorder="1" applyProtection="1"/>
    <xf numFmtId="164" fontId="0" fillId="0" borderId="0" xfId="1" applyNumberFormat="1" applyFont="1" applyFill="1" applyBorder="1" applyProtection="1"/>
    <xf numFmtId="165" fontId="0" fillId="0" borderId="0" xfId="0" applyNumberFormat="1" applyProtection="1"/>
    <xf numFmtId="10" fontId="0" fillId="0" borderId="0" xfId="2" applyNumberFormat="1" applyFont="1" applyFill="1" applyBorder="1" applyProtection="1"/>
    <xf numFmtId="164" fontId="0" fillId="0" borderId="0" xfId="4" applyNumberFormat="1" applyFont="1" applyProtection="1"/>
    <xf numFmtId="10" fontId="0" fillId="0" borderId="7" xfId="2" applyNumberFormat="1" applyFont="1" applyFill="1" applyBorder="1" applyProtection="1"/>
    <xf numFmtId="3" fontId="0" fillId="0" borderId="8" xfId="0" applyNumberFormat="1" applyBorder="1" applyProtection="1"/>
    <xf numFmtId="0" fontId="0" fillId="0" borderId="8" xfId="0" applyBorder="1" applyProtection="1"/>
    <xf numFmtId="0" fontId="0" fillId="0" borderId="9" xfId="0" applyBorder="1" applyProtection="1"/>
    <xf numFmtId="165" fontId="0" fillId="0" borderId="10" xfId="0" applyNumberFormat="1" applyFill="1" applyBorder="1" applyProtection="1"/>
    <xf numFmtId="164" fontId="0" fillId="0" borderId="0" xfId="4" applyNumberFormat="1" applyFont="1" applyBorder="1" applyProtection="1"/>
    <xf numFmtId="10" fontId="0" fillId="0" borderId="0" xfId="0" applyNumberFormat="1" applyBorder="1" applyProtection="1"/>
    <xf numFmtId="0" fontId="0" fillId="0" borderId="0" xfId="0" applyBorder="1" applyProtection="1"/>
    <xf numFmtId="0" fontId="0" fillId="0" borderId="11" xfId="0" applyBorder="1" applyProtection="1"/>
    <xf numFmtId="9" fontId="0" fillId="0" borderId="0" xfId="0" applyNumberFormat="1" applyProtection="1"/>
    <xf numFmtId="3" fontId="0" fillId="0" borderId="10" xfId="0" applyNumberFormat="1" applyFill="1" applyBorder="1" applyProtection="1"/>
    <xf numFmtId="0" fontId="0" fillId="0" borderId="10" xfId="0" applyFill="1" applyBorder="1" applyProtection="1"/>
    <xf numFmtId="166" fontId="0" fillId="0" borderId="0" xfId="0" applyNumberFormat="1" applyBorder="1" applyProtection="1"/>
    <xf numFmtId="10" fontId="0" fillId="0" borderId="0" xfId="2" applyNumberFormat="1" applyFont="1" applyBorder="1" applyProtection="1"/>
    <xf numFmtId="167" fontId="0" fillId="0" borderId="12" xfId="2" applyNumberFormat="1" applyFont="1" applyFill="1" applyBorder="1" applyProtection="1"/>
    <xf numFmtId="0" fontId="0" fillId="0" borderId="6" xfId="0" applyBorder="1" applyProtection="1"/>
    <xf numFmtId="0" fontId="0" fillId="0" borderId="13" xfId="0" applyBorder="1" applyProtection="1"/>
    <xf numFmtId="0" fontId="6" fillId="0" borderId="0" xfId="0" applyFont="1" applyBorder="1" applyProtection="1"/>
    <xf numFmtId="164" fontId="0" fillId="0" borderId="0" xfId="0" applyNumberFormat="1" applyProtection="1"/>
    <xf numFmtId="10" fontId="0" fillId="0" borderId="12" xfId="2" applyNumberFormat="1" applyFont="1" applyFill="1" applyBorder="1" applyProtection="1"/>
    <xf numFmtId="0" fontId="7" fillId="0" borderId="51" xfId="0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/>
    <xf numFmtId="0" fontId="0" fillId="0" borderId="37" xfId="0" applyFill="1" applyBorder="1" applyAlignment="1" applyProtection="1"/>
    <xf numFmtId="0" fontId="8" fillId="0" borderId="33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/>
    <xf numFmtId="0" fontId="6" fillId="2" borderId="14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/>
    <xf numFmtId="0" fontId="0" fillId="0" borderId="15" xfId="0" applyFill="1" applyBorder="1" applyAlignment="1" applyProtection="1"/>
    <xf numFmtId="0" fontId="0" fillId="0" borderId="50" xfId="0" applyFill="1" applyBorder="1" applyAlignment="1" applyProtection="1"/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5" fillId="0" borderId="45" xfId="0" applyFont="1" applyFill="1" applyBorder="1" applyAlignment="1" applyProtection="1"/>
    <xf numFmtId="0" fontId="5" fillId="0" borderId="35" xfId="0" applyFont="1" applyFill="1" applyBorder="1" applyAlignment="1" applyProtection="1"/>
    <xf numFmtId="0" fontId="5" fillId="0" borderId="36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/>
    <xf numFmtId="0" fontId="0" fillId="0" borderId="9" xfId="0" applyFill="1" applyBorder="1" applyAlignment="1" applyProtection="1"/>
    <xf numFmtId="0" fontId="5" fillId="0" borderId="1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25" xfId="0" applyFont="1" applyFill="1" applyBorder="1" applyAlignment="1" applyProtection="1"/>
    <xf numFmtId="0" fontId="4" fillId="0" borderId="26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25" xfId="0" applyFill="1" applyBorder="1" applyAlignment="1" applyProtection="1"/>
    <xf numFmtId="0" fontId="0" fillId="0" borderId="38" xfId="0" applyFill="1" applyBorder="1" applyAlignment="1" applyProtection="1"/>
    <xf numFmtId="0" fontId="6" fillId="0" borderId="41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/>
    <xf numFmtId="0" fontId="3" fillId="0" borderId="42" xfId="0" applyFont="1" applyFill="1" applyBorder="1" applyAlignment="1" applyProtection="1"/>
    <xf numFmtId="0" fontId="5" fillId="0" borderId="2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6" fillId="0" borderId="32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5" fillId="0" borderId="44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</cellXfs>
  <cellStyles count="7">
    <cellStyle name="Comma" xfId="1" builtinId="3"/>
    <cellStyle name="Comma 2" xfId="4"/>
    <cellStyle name="Currency 2" xfId="5"/>
    <cellStyle name="Normal" xfId="0" builtinId="0"/>
    <cellStyle name="Normal 2" xfId="3"/>
    <cellStyle name="Normal 3" xfId="6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V71"/>
  <sheetViews>
    <sheetView tabSelected="1" workbookViewId="0">
      <selection activeCell="A5" sqref="A5"/>
    </sheetView>
  </sheetViews>
  <sheetFormatPr defaultRowHeight="15"/>
  <cols>
    <col min="1" max="1" width="11.28515625" style="71" customWidth="1"/>
    <col min="2" max="2" width="22.140625" style="71" customWidth="1"/>
    <col min="3" max="3" width="21.5703125" style="71" customWidth="1"/>
    <col min="4" max="4" width="20.140625" style="71" customWidth="1"/>
    <col min="5" max="5" width="21.7109375" style="71" customWidth="1"/>
    <col min="6" max="6" width="20.28515625" style="71" customWidth="1"/>
    <col min="7" max="7" width="0.140625" style="71" hidden="1" customWidth="1"/>
    <col min="8" max="12" width="0" style="71" hidden="1" customWidth="1"/>
    <col min="13" max="13" width="0.7109375" style="71" customWidth="1"/>
    <col min="14" max="14" width="16" style="71" bestFit="1" customWidth="1"/>
    <col min="15" max="15" width="21.28515625" style="71" customWidth="1"/>
    <col min="16" max="16" width="23.7109375" style="71" customWidth="1"/>
    <col min="17" max="17" width="9.140625" style="71"/>
    <col min="18" max="18" width="17" style="71" customWidth="1"/>
    <col min="19" max="21" width="9.140625" style="71"/>
    <col min="22" max="22" width="15.85546875" style="71" customWidth="1"/>
    <col min="23" max="16384" width="9.140625" style="71"/>
  </cols>
  <sheetData>
    <row r="1" spans="1:22" ht="15.75" thickTop="1">
      <c r="A1" s="107" t="s">
        <v>81</v>
      </c>
      <c r="B1" s="108"/>
      <c r="C1" s="108"/>
      <c r="D1" s="108"/>
      <c r="E1" s="108"/>
      <c r="F1" s="109"/>
    </row>
    <row r="2" spans="1:22" ht="15.75" thickBot="1">
      <c r="A2" s="110"/>
      <c r="B2" s="111"/>
      <c r="C2" s="111"/>
      <c r="D2" s="111"/>
      <c r="E2" s="111"/>
      <c r="F2" s="112"/>
      <c r="G2" s="72"/>
    </row>
    <row r="3" spans="1:22" ht="15.75" thickTop="1">
      <c r="A3" s="13"/>
      <c r="B3" s="14"/>
      <c r="C3" s="14"/>
      <c r="D3" s="14"/>
      <c r="E3" s="14"/>
      <c r="F3" s="15"/>
      <c r="G3" s="73"/>
      <c r="O3" s="74"/>
    </row>
    <row r="4" spans="1:22">
      <c r="A4" s="16" t="s">
        <v>80</v>
      </c>
      <c r="B4" s="114" t="s">
        <v>79</v>
      </c>
      <c r="C4" s="115"/>
      <c r="D4" s="17" t="s">
        <v>78</v>
      </c>
      <c r="E4" s="114" t="s">
        <v>0</v>
      </c>
      <c r="F4" s="116"/>
      <c r="G4" s="73"/>
    </row>
    <row r="5" spans="1:22" ht="15.75" thickBot="1">
      <c r="A5" s="18"/>
      <c r="B5" s="19"/>
      <c r="C5" s="19"/>
      <c r="D5" s="19"/>
      <c r="E5" s="19"/>
      <c r="F5" s="20"/>
      <c r="G5" s="73"/>
    </row>
    <row r="6" spans="1:22">
      <c r="A6" s="120" t="s">
        <v>77</v>
      </c>
      <c r="B6" s="121"/>
      <c r="C6" s="121"/>
      <c r="D6" s="121"/>
      <c r="E6" s="121"/>
      <c r="F6" s="122"/>
      <c r="G6" s="73"/>
    </row>
    <row r="7" spans="1:22">
      <c r="A7" s="100" t="s">
        <v>76</v>
      </c>
      <c r="B7" s="101"/>
      <c r="C7" s="101"/>
      <c r="D7" s="101"/>
      <c r="E7" s="101"/>
      <c r="F7" s="102"/>
      <c r="G7" s="73"/>
    </row>
    <row r="8" spans="1:22">
      <c r="A8" s="132" t="s">
        <v>51</v>
      </c>
      <c r="B8" s="133"/>
      <c r="C8" s="103" t="s">
        <v>75</v>
      </c>
      <c r="D8" s="21" t="s">
        <v>74</v>
      </c>
      <c r="E8" s="21" t="s">
        <v>73</v>
      </c>
      <c r="F8" s="125" t="s">
        <v>72</v>
      </c>
      <c r="G8" s="73"/>
    </row>
    <row r="9" spans="1:22">
      <c r="A9" s="134"/>
      <c r="B9" s="135"/>
      <c r="C9" s="104"/>
      <c r="D9" s="22" t="s">
        <v>71</v>
      </c>
      <c r="E9" s="22" t="s">
        <v>70</v>
      </c>
      <c r="F9" s="126"/>
      <c r="G9" s="73"/>
      <c r="N9" s="75"/>
    </row>
    <row r="10" spans="1:22">
      <c r="A10" s="105" t="s">
        <v>69</v>
      </c>
      <c r="B10" s="106"/>
      <c r="C10" s="23">
        <v>6859719623</v>
      </c>
      <c r="D10" s="23">
        <v>-573063154</v>
      </c>
      <c r="E10" s="11">
        <f>F10-C10-D10</f>
        <v>-41381447</v>
      </c>
      <c r="F10" s="24">
        <v>6245275022</v>
      </c>
      <c r="G10" s="73"/>
      <c r="N10" s="7"/>
      <c r="V10" s="71">
        <f>75*0.25</f>
        <v>18.75</v>
      </c>
    </row>
    <row r="11" spans="1:22">
      <c r="A11" s="105" t="s">
        <v>68</v>
      </c>
      <c r="B11" s="106"/>
      <c r="C11" s="23">
        <v>321378768</v>
      </c>
      <c r="D11" s="129"/>
      <c r="E11" s="11">
        <f>F11-C11</f>
        <v>3624504</v>
      </c>
      <c r="F11" s="24">
        <v>325003272</v>
      </c>
      <c r="G11" s="73"/>
      <c r="N11" s="76"/>
    </row>
    <row r="12" spans="1:22">
      <c r="A12" s="25" t="s">
        <v>67</v>
      </c>
      <c r="B12" s="26"/>
      <c r="C12" s="23">
        <v>563264880</v>
      </c>
      <c r="D12" s="130"/>
      <c r="E12" s="11">
        <f>F12-C12</f>
        <v>47023390</v>
      </c>
      <c r="F12" s="24">
        <v>610288270</v>
      </c>
      <c r="G12" s="73"/>
      <c r="N12" s="75"/>
    </row>
    <row r="13" spans="1:22">
      <c r="A13" s="25" t="s">
        <v>66</v>
      </c>
      <c r="B13" s="26"/>
      <c r="C13" s="23">
        <v>15166160</v>
      </c>
      <c r="D13" s="130"/>
      <c r="E13" s="11">
        <f>F13-C13</f>
        <v>-256840</v>
      </c>
      <c r="F13" s="24">
        <v>14909320</v>
      </c>
      <c r="G13" s="73"/>
      <c r="N13" s="75"/>
      <c r="V13" s="71">
        <f>75*1.25</f>
        <v>93.75</v>
      </c>
    </row>
    <row r="14" spans="1:22">
      <c r="A14" s="25" t="s">
        <v>65</v>
      </c>
      <c r="B14" s="26"/>
      <c r="C14" s="23">
        <v>485201</v>
      </c>
      <c r="D14" s="130"/>
      <c r="E14" s="11">
        <f>F14-C14</f>
        <v>-201045</v>
      </c>
      <c r="F14" s="24">
        <v>284156</v>
      </c>
      <c r="G14" s="73"/>
      <c r="N14" s="75"/>
      <c r="P14" s="77"/>
    </row>
    <row r="15" spans="1:22">
      <c r="A15" s="25" t="s">
        <v>64</v>
      </c>
      <c r="B15" s="26"/>
      <c r="C15" s="23"/>
      <c r="D15" s="131"/>
      <c r="E15" s="11">
        <f>F15-C15</f>
        <v>0</v>
      </c>
      <c r="F15" s="24"/>
      <c r="G15" s="73"/>
      <c r="N15" s="75"/>
    </row>
    <row r="16" spans="1:22">
      <c r="A16" s="117"/>
      <c r="B16" s="118"/>
      <c r="C16" s="118"/>
      <c r="D16" s="118"/>
      <c r="E16" s="118"/>
      <c r="F16" s="119"/>
      <c r="G16" s="73"/>
      <c r="N16" s="75"/>
    </row>
    <row r="17" spans="1:22">
      <c r="A17" s="25" t="s">
        <v>63</v>
      </c>
      <c r="B17" s="26"/>
      <c r="C17" s="11">
        <f>SUM(C10:C15)</f>
        <v>7760014632</v>
      </c>
      <c r="D17" s="11">
        <f>D10</f>
        <v>-573063154</v>
      </c>
      <c r="E17" s="11">
        <f>F17-C17-D17</f>
        <v>8808562</v>
      </c>
      <c r="F17" s="12">
        <f>SUM(F10:F15)</f>
        <v>7195760040</v>
      </c>
      <c r="G17" s="73"/>
      <c r="N17" s="78"/>
    </row>
    <row r="18" spans="1:22" ht="15.75" thickBot="1">
      <c r="A18" s="27" t="s">
        <v>62</v>
      </c>
      <c r="B18" s="28"/>
      <c r="C18" s="23">
        <v>559628730</v>
      </c>
      <c r="D18" s="29">
        <v>-1392187</v>
      </c>
      <c r="E18" s="11">
        <f>F18-C18-D18</f>
        <v>-36376153</v>
      </c>
      <c r="F18" s="24">
        <v>521860390</v>
      </c>
      <c r="G18" s="73"/>
      <c r="N18" s="75"/>
      <c r="O18" s="79"/>
    </row>
    <row r="19" spans="1:22" ht="15.75" thickBot="1">
      <c r="A19" s="30" t="s">
        <v>61</v>
      </c>
      <c r="B19" s="31"/>
      <c r="C19" s="9">
        <f>+C17-C18</f>
        <v>7200385902</v>
      </c>
      <c r="D19" s="8">
        <f>+D17-D18</f>
        <v>-571670967</v>
      </c>
      <c r="E19" s="11">
        <f>F19-C19-D19</f>
        <v>45184715</v>
      </c>
      <c r="F19" s="12">
        <f>F17-F18</f>
        <v>6673899650</v>
      </c>
      <c r="G19" s="73"/>
      <c r="N19" s="80">
        <f>+D21/C21</f>
        <v>-7.9394490070485116E-2</v>
      </c>
      <c r="O19" s="81" t="s">
        <v>83</v>
      </c>
      <c r="P19" s="82">
        <v>100</v>
      </c>
      <c r="Q19" s="82" t="s">
        <v>85</v>
      </c>
      <c r="R19" s="82"/>
      <c r="S19" s="83"/>
      <c r="V19" s="71">
        <f>+P19</f>
        <v>100</v>
      </c>
    </row>
    <row r="20" spans="1:22" ht="15.75" thickBot="1">
      <c r="A20" s="25" t="s">
        <v>60</v>
      </c>
      <c r="B20" s="26"/>
      <c r="C20" s="29"/>
      <c r="D20" s="32"/>
      <c r="E20" s="11">
        <f>F20-C20</f>
        <v>0</v>
      </c>
      <c r="F20" s="33"/>
      <c r="G20" s="73"/>
      <c r="N20" s="84"/>
      <c r="O20" s="85"/>
      <c r="P20" s="86">
        <f>+N19</f>
        <v>-7.9394490070485116E-2</v>
      </c>
      <c r="Q20" s="87" t="s">
        <v>82</v>
      </c>
      <c r="R20" s="87"/>
      <c r="S20" s="88"/>
      <c r="V20" s="89">
        <v>-0.25</v>
      </c>
    </row>
    <row r="21" spans="1:22" ht="15.75" thickBot="1">
      <c r="A21" s="30" t="s">
        <v>59</v>
      </c>
      <c r="B21" s="34"/>
      <c r="C21" s="8">
        <f>+C19+C20</f>
        <v>7200385902</v>
      </c>
      <c r="D21" s="10">
        <f>D19</f>
        <v>-571670967</v>
      </c>
      <c r="E21" s="9">
        <f>SUM(E19:E20)</f>
        <v>45184715</v>
      </c>
      <c r="F21" s="8">
        <f>IF(+F17-F18+F20=SUM(C21:E21),SUM(C21:E21))</f>
        <v>6673899650</v>
      </c>
      <c r="G21" s="73"/>
      <c r="N21" s="90"/>
      <c r="O21" s="7"/>
      <c r="P21" s="87">
        <f>(+P19*P20)+P19</f>
        <v>92.060550992951491</v>
      </c>
      <c r="Q21" s="87" t="s">
        <v>86</v>
      </c>
      <c r="R21" s="87"/>
      <c r="S21" s="88"/>
      <c r="V21" s="87">
        <f>(+V19*V20)+V19</f>
        <v>75</v>
      </c>
    </row>
    <row r="22" spans="1:22" ht="15.75" thickBot="1">
      <c r="A22" s="127"/>
      <c r="B22" s="128"/>
      <c r="C22" s="35" t="s">
        <v>58</v>
      </c>
      <c r="D22" s="36" t="s">
        <v>57</v>
      </c>
      <c r="E22" s="36" t="s">
        <v>56</v>
      </c>
      <c r="F22" s="37" t="s">
        <v>55</v>
      </c>
      <c r="G22" s="73"/>
      <c r="N22" s="91"/>
      <c r="O22" s="92"/>
      <c r="P22" s="93">
        <f>+P23/P21-1</f>
        <v>8.624159774642659E-2</v>
      </c>
      <c r="Q22" s="87" t="s">
        <v>87</v>
      </c>
      <c r="R22" s="87"/>
      <c r="S22" s="88"/>
      <c r="V22" s="93">
        <f>+V23/V21-1</f>
        <v>0.33333333333333326</v>
      </c>
    </row>
    <row r="23" spans="1:22" ht="15.75" thickBot="1">
      <c r="A23" s="38" t="s">
        <v>54</v>
      </c>
      <c r="B23" s="39"/>
      <c r="C23" s="40">
        <v>5.3650000000000002</v>
      </c>
      <c r="D23" s="123" t="s">
        <v>53</v>
      </c>
      <c r="E23" s="124"/>
      <c r="F23" s="40">
        <f>+F38</f>
        <v>5.8250000000000002</v>
      </c>
      <c r="G23" s="73"/>
      <c r="N23" s="94">
        <f>-E33/E32</f>
        <v>8.5657710930670053E-2</v>
      </c>
      <c r="O23" s="95" t="s">
        <v>84</v>
      </c>
      <c r="P23" s="95">
        <v>100</v>
      </c>
      <c r="Q23" s="95"/>
      <c r="R23" s="95"/>
      <c r="S23" s="96"/>
      <c r="V23" s="95">
        <v>100</v>
      </c>
    </row>
    <row r="24" spans="1:22">
      <c r="A24" s="143" t="s">
        <v>52</v>
      </c>
      <c r="B24" s="144"/>
      <c r="C24" s="144"/>
      <c r="D24" s="144"/>
      <c r="E24" s="144"/>
      <c r="F24" s="145"/>
    </row>
    <row r="25" spans="1:22">
      <c r="A25" s="157" t="s">
        <v>51</v>
      </c>
      <c r="B25" s="158"/>
      <c r="C25" s="158"/>
      <c r="D25" s="41" t="s">
        <v>50</v>
      </c>
      <c r="E25" s="41" t="s">
        <v>49</v>
      </c>
      <c r="F25" s="42" t="s">
        <v>48</v>
      </c>
    </row>
    <row r="26" spans="1:22">
      <c r="A26" s="105"/>
      <c r="B26" s="113"/>
      <c r="C26" s="113"/>
      <c r="D26" s="26"/>
      <c r="E26" s="26"/>
      <c r="F26" s="43"/>
    </row>
    <row r="27" spans="1:22">
      <c r="A27" s="105" t="s">
        <v>47</v>
      </c>
      <c r="B27" s="113"/>
      <c r="C27" s="113"/>
      <c r="D27" s="41" t="s">
        <v>46</v>
      </c>
      <c r="E27" s="6">
        <f>+C21</f>
        <v>7200385902</v>
      </c>
      <c r="F27" s="43"/>
    </row>
    <row r="28" spans="1:22">
      <c r="A28" s="105" t="s">
        <v>45</v>
      </c>
      <c r="B28" s="113"/>
      <c r="C28" s="113"/>
      <c r="D28" s="41" t="s">
        <v>44</v>
      </c>
      <c r="E28" s="6">
        <f>+D19</f>
        <v>-571670967</v>
      </c>
      <c r="F28" s="43"/>
    </row>
    <row r="29" spans="1:22">
      <c r="A29" s="105" t="s">
        <v>43</v>
      </c>
      <c r="B29" s="113"/>
      <c r="C29" s="113"/>
      <c r="D29" s="41" t="s">
        <v>42</v>
      </c>
      <c r="E29" s="6">
        <f>+E21</f>
        <v>45184715</v>
      </c>
      <c r="F29" s="43"/>
      <c r="N29" s="74"/>
    </row>
    <row r="30" spans="1:22">
      <c r="A30" s="105" t="s">
        <v>41</v>
      </c>
      <c r="B30" s="113"/>
      <c r="C30" s="113"/>
      <c r="D30" s="41" t="s">
        <v>40</v>
      </c>
      <c r="E30" s="6">
        <f>+F21</f>
        <v>6673899650</v>
      </c>
      <c r="F30" s="42" t="s">
        <v>39</v>
      </c>
    </row>
    <row r="31" spans="1:22">
      <c r="A31" s="105"/>
      <c r="B31" s="106"/>
      <c r="C31" s="106"/>
      <c r="D31" s="106"/>
      <c r="E31" s="106"/>
      <c r="F31" s="142"/>
    </row>
    <row r="32" spans="1:22">
      <c r="A32" s="105" t="s">
        <v>38</v>
      </c>
      <c r="B32" s="113"/>
      <c r="C32" s="113"/>
      <c r="D32" s="41" t="s">
        <v>37</v>
      </c>
      <c r="E32" s="5">
        <f>IF(C23&gt;0,C23,0)</f>
        <v>5.3650000000000002</v>
      </c>
      <c r="F32" s="44"/>
    </row>
    <row r="33" spans="1:6">
      <c r="A33" s="25" t="s">
        <v>36</v>
      </c>
      <c r="B33" s="26"/>
      <c r="C33" s="26"/>
      <c r="D33" s="41" t="s">
        <v>35</v>
      </c>
      <c r="E33" s="5">
        <f>IF(C21&gt;0, (D19/F21)*E32,0)</f>
        <v>-0.45955361914304488</v>
      </c>
      <c r="F33" s="42" t="s">
        <v>34</v>
      </c>
    </row>
    <row r="34" spans="1:6" ht="15.75" thickBot="1">
      <c r="A34" s="146" t="s">
        <v>33</v>
      </c>
      <c r="B34" s="147"/>
      <c r="C34" s="147"/>
      <c r="D34" s="45" t="s">
        <v>32</v>
      </c>
      <c r="E34" s="4">
        <f>ROUND(E32-E33,3)</f>
        <v>5.8250000000000002</v>
      </c>
      <c r="F34" s="46" t="s">
        <v>31</v>
      </c>
    </row>
    <row r="35" spans="1:6" ht="15.75" thickBot="1">
      <c r="A35" s="137"/>
      <c r="B35" s="140"/>
      <c r="C35" s="140"/>
      <c r="D35" s="140"/>
      <c r="E35" s="140"/>
      <c r="F35" s="140"/>
    </row>
    <row r="36" spans="1:6">
      <c r="A36" s="143" t="s">
        <v>30</v>
      </c>
      <c r="B36" s="144"/>
      <c r="C36" s="144"/>
      <c r="D36" s="144"/>
      <c r="E36" s="144"/>
      <c r="F36" s="145"/>
    </row>
    <row r="37" spans="1:6">
      <c r="A37" s="47" t="s">
        <v>29</v>
      </c>
      <c r="B37" s="48"/>
      <c r="C37" s="48"/>
      <c r="D37" s="48"/>
      <c r="E37" s="49" t="s">
        <v>28</v>
      </c>
      <c r="F37" s="3">
        <f>E34</f>
        <v>5.8250000000000002</v>
      </c>
    </row>
    <row r="38" spans="1:6" ht="15.75" thickBot="1">
      <c r="A38" s="47" t="s">
        <v>27</v>
      </c>
      <c r="B38" s="48"/>
      <c r="C38" s="48"/>
      <c r="D38" s="48"/>
      <c r="E38" s="49" t="s">
        <v>26</v>
      </c>
      <c r="F38" s="2">
        <v>5.8250000000000002</v>
      </c>
    </row>
    <row r="39" spans="1:6" ht="15.75" thickBot="1">
      <c r="A39" s="50" t="s">
        <v>25</v>
      </c>
      <c r="B39" s="51"/>
      <c r="C39" s="51"/>
      <c r="D39" s="51"/>
      <c r="E39" s="52" t="s">
        <v>24</v>
      </c>
      <c r="F39" s="1">
        <f>IF(F37&gt;0,(F38-F37)/F37,0)</f>
        <v>0</v>
      </c>
    </row>
    <row r="40" spans="1:6" s="97" customFormat="1" ht="13.5" thickBot="1">
      <c r="A40" s="154"/>
      <c r="B40" s="155"/>
      <c r="C40" s="155"/>
      <c r="D40" s="155"/>
      <c r="E40" s="155"/>
      <c r="F40" s="156"/>
    </row>
    <row r="41" spans="1:6" s="97" customFormat="1" ht="13.5" customHeight="1" thickTop="1">
      <c r="A41" s="151" t="s">
        <v>23</v>
      </c>
      <c r="B41" s="152"/>
      <c r="C41" s="152"/>
      <c r="D41" s="152"/>
      <c r="E41" s="152"/>
      <c r="F41" s="153"/>
    </row>
    <row r="42" spans="1:6" ht="9" customHeight="1">
      <c r="A42" s="53"/>
      <c r="B42" s="54"/>
      <c r="C42" s="54"/>
      <c r="D42" s="54"/>
      <c r="E42" s="54"/>
      <c r="F42" s="55"/>
    </row>
    <row r="43" spans="1:6">
      <c r="A43" s="56" t="s">
        <v>22</v>
      </c>
      <c r="B43" s="48"/>
      <c r="C43" s="48"/>
      <c r="D43" s="48"/>
      <c r="E43" s="48"/>
      <c r="F43" s="57"/>
    </row>
    <row r="44" spans="1:6">
      <c r="A44" s="56" t="s">
        <v>21</v>
      </c>
      <c r="B44" s="48"/>
      <c r="C44" s="48"/>
      <c r="D44" s="54"/>
      <c r="E44" s="54"/>
      <c r="F44" s="55"/>
    </row>
    <row r="45" spans="1:6" ht="9" customHeight="1">
      <c r="A45" s="53"/>
      <c r="B45" s="54"/>
      <c r="C45" s="54"/>
      <c r="D45" s="54"/>
      <c r="E45" s="54"/>
      <c r="F45" s="55"/>
    </row>
    <row r="46" spans="1:6" ht="9" customHeight="1">
      <c r="A46" s="53"/>
      <c r="B46" s="54" t="s">
        <v>17</v>
      </c>
      <c r="C46" s="54"/>
      <c r="D46" s="54"/>
      <c r="E46" s="54"/>
      <c r="F46" s="55"/>
    </row>
    <row r="47" spans="1:6">
      <c r="A47" s="58"/>
      <c r="B47" s="59" t="s">
        <v>20</v>
      </c>
      <c r="C47" s="60"/>
      <c r="D47" s="60"/>
      <c r="E47" s="59" t="s">
        <v>19</v>
      </c>
      <c r="F47" s="61"/>
    </row>
    <row r="48" spans="1:6" ht="9" customHeight="1">
      <c r="A48" s="62"/>
      <c r="B48" s="63"/>
      <c r="C48" s="63"/>
      <c r="D48" s="63"/>
      <c r="E48" s="63"/>
      <c r="F48" s="64"/>
    </row>
    <row r="49" spans="1:6">
      <c r="A49" s="56" t="s">
        <v>18</v>
      </c>
      <c r="B49" s="48"/>
      <c r="C49" s="48"/>
      <c r="D49" s="48"/>
      <c r="E49" s="48"/>
      <c r="F49" s="57"/>
    </row>
    <row r="50" spans="1:6" ht="9" customHeight="1">
      <c r="A50" s="53"/>
      <c r="B50" s="54"/>
      <c r="C50" s="54"/>
      <c r="D50" s="54"/>
      <c r="E50" s="54"/>
      <c r="F50" s="55"/>
    </row>
    <row r="51" spans="1:6" ht="9" customHeight="1">
      <c r="A51" s="53"/>
      <c r="B51" s="54" t="s">
        <v>17</v>
      </c>
      <c r="C51" s="54"/>
      <c r="D51" s="54"/>
      <c r="E51" s="54"/>
      <c r="F51" s="55"/>
    </row>
    <row r="52" spans="1:6">
      <c r="A52" s="58"/>
      <c r="B52" s="59" t="s">
        <v>16</v>
      </c>
      <c r="C52" s="60"/>
      <c r="D52" s="60"/>
      <c r="E52" s="59" t="s">
        <v>15</v>
      </c>
      <c r="F52" s="61"/>
    </row>
    <row r="53" spans="1:6" ht="9" customHeight="1">
      <c r="A53" s="62"/>
      <c r="B53" s="63"/>
      <c r="C53" s="63"/>
      <c r="D53" s="63"/>
      <c r="E53" s="63"/>
      <c r="F53" s="64"/>
    </row>
    <row r="54" spans="1:6">
      <c r="A54" s="56" t="s">
        <v>14</v>
      </c>
      <c r="B54" s="48"/>
      <c r="C54" s="48"/>
      <c r="D54" s="48"/>
      <c r="E54" s="48"/>
      <c r="F54" s="57"/>
    </row>
    <row r="55" spans="1:6">
      <c r="A55" s="56" t="s">
        <v>13</v>
      </c>
      <c r="B55" s="48"/>
      <c r="C55" s="48"/>
      <c r="D55" s="54"/>
      <c r="E55" s="54"/>
      <c r="F55" s="55"/>
    </row>
    <row r="56" spans="1:6" ht="9" customHeight="1">
      <c r="A56" s="53"/>
      <c r="B56" s="54"/>
      <c r="C56" s="54"/>
      <c r="D56" s="54"/>
      <c r="E56" s="54"/>
      <c r="F56" s="55"/>
    </row>
    <row r="57" spans="1:6">
      <c r="A57" s="148" t="s">
        <v>12</v>
      </c>
      <c r="B57" s="149"/>
      <c r="C57" s="149"/>
      <c r="D57" s="149"/>
      <c r="E57" s="149"/>
      <c r="F57" s="150"/>
    </row>
    <row r="58" spans="1:6" s="87" customFormat="1">
      <c r="A58" s="53"/>
      <c r="B58" s="48"/>
      <c r="C58" s="54"/>
      <c r="D58" s="54"/>
      <c r="E58" s="48"/>
      <c r="F58" s="55"/>
    </row>
    <row r="59" spans="1:6">
      <c r="A59" s="65" t="s">
        <v>11</v>
      </c>
      <c r="B59" s="66"/>
      <c r="C59" s="66"/>
      <c r="D59" s="66"/>
      <c r="E59" s="66"/>
      <c r="F59" s="67"/>
    </row>
    <row r="60" spans="1:6">
      <c r="A60" s="65" t="s">
        <v>10</v>
      </c>
      <c r="B60" s="66"/>
      <c r="C60" s="66"/>
      <c r="D60" s="66"/>
      <c r="E60" s="66"/>
      <c r="F60" s="67"/>
    </row>
    <row r="61" spans="1:6">
      <c r="A61" s="65" t="s">
        <v>9</v>
      </c>
      <c r="B61" s="66"/>
      <c r="C61" s="66"/>
      <c r="D61" s="66"/>
      <c r="E61" s="66"/>
      <c r="F61" s="67"/>
    </row>
    <row r="62" spans="1:6">
      <c r="A62" s="65" t="s">
        <v>8</v>
      </c>
      <c r="B62" s="66"/>
      <c r="C62" s="66"/>
      <c r="D62" s="66"/>
      <c r="E62" s="66"/>
      <c r="F62" s="67"/>
    </row>
    <row r="63" spans="1:6">
      <c r="A63" s="65"/>
      <c r="B63" s="66"/>
      <c r="C63" s="66"/>
      <c r="D63" s="66"/>
      <c r="E63" s="66"/>
      <c r="F63" s="67"/>
    </row>
    <row r="64" spans="1:6">
      <c r="A64" s="65" t="s">
        <v>7</v>
      </c>
      <c r="B64" s="66"/>
      <c r="C64" s="66"/>
      <c r="D64" s="66"/>
      <c r="E64" s="66"/>
      <c r="F64" s="67"/>
    </row>
    <row r="65" spans="1:6">
      <c r="A65" s="65" t="s">
        <v>6</v>
      </c>
      <c r="B65" s="66"/>
      <c r="C65" s="66"/>
      <c r="D65" s="66"/>
      <c r="E65" s="66"/>
      <c r="F65" s="67"/>
    </row>
    <row r="66" spans="1:6">
      <c r="A66" s="65" t="s">
        <v>5</v>
      </c>
      <c r="B66" s="66"/>
      <c r="C66" s="66"/>
      <c r="D66" s="66"/>
      <c r="E66" s="66"/>
      <c r="F66" s="67"/>
    </row>
    <row r="67" spans="1:6">
      <c r="A67" s="139" t="s">
        <v>4</v>
      </c>
      <c r="B67" s="140"/>
      <c r="C67" s="140"/>
      <c r="D67" s="140"/>
      <c r="E67" s="140"/>
      <c r="F67" s="141"/>
    </row>
    <row r="68" spans="1:6">
      <c r="A68" s="136" t="s">
        <v>3</v>
      </c>
      <c r="B68" s="137"/>
      <c r="C68" s="137"/>
      <c r="D68" s="137"/>
      <c r="E68" s="137"/>
      <c r="F68" s="138"/>
    </row>
    <row r="69" spans="1:6" ht="15.75" thickBot="1">
      <c r="A69" s="68"/>
      <c r="B69" s="69"/>
      <c r="C69" s="69"/>
      <c r="D69" s="69"/>
      <c r="E69" s="69"/>
      <c r="F69" s="70"/>
    </row>
    <row r="70" spans="1:6" ht="15.75" thickTop="1"/>
    <row r="71" spans="1:6">
      <c r="C71" s="79"/>
      <c r="E71" s="98"/>
    </row>
  </sheetData>
  <sheetProtection password="DA65" sheet="1" objects="1" scenarios="1"/>
  <mergeCells count="31">
    <mergeCell ref="A68:F68"/>
    <mergeCell ref="A67:F67"/>
    <mergeCell ref="A31:F31"/>
    <mergeCell ref="A24:F24"/>
    <mergeCell ref="A30:C30"/>
    <mergeCell ref="A34:C34"/>
    <mergeCell ref="A57:F57"/>
    <mergeCell ref="A32:C32"/>
    <mergeCell ref="A41:F41"/>
    <mergeCell ref="A28:C28"/>
    <mergeCell ref="A40:F40"/>
    <mergeCell ref="A36:F36"/>
    <mergeCell ref="A25:C25"/>
    <mergeCell ref="A27:C27"/>
    <mergeCell ref="A35:F35"/>
    <mergeCell ref="A29:C29"/>
    <mergeCell ref="A7:F7"/>
    <mergeCell ref="C8:C9"/>
    <mergeCell ref="A10:B10"/>
    <mergeCell ref="A1:F2"/>
    <mergeCell ref="A26:C26"/>
    <mergeCell ref="B4:C4"/>
    <mergeCell ref="E4:F4"/>
    <mergeCell ref="A16:F16"/>
    <mergeCell ref="A6:F6"/>
    <mergeCell ref="D23:E23"/>
    <mergeCell ref="F8:F9"/>
    <mergeCell ref="A22:B22"/>
    <mergeCell ref="D11:D15"/>
    <mergeCell ref="A8:B9"/>
    <mergeCell ref="A11:B11"/>
  </mergeCells>
  <pageMargins left="0.5" right="0.56000000000000005" top="0.39" bottom="0.32" header="0.19" footer="0.18"/>
  <pageSetup scale="75" orientation="portrait" r:id="rId1"/>
  <headerFooter>
    <oddHeader>&amp;L&amp;8&amp;Z&amp;F &amp;A&amp;R&amp;8&amp;D &amp;T</oddHeader>
    <oddFooter>&amp;C&amp;8http://www.etax.dor.ga.gov/ptd/download/index.aspx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71"/>
  <sheetViews>
    <sheetView zoomScale="105" zoomScaleNormal="105" workbookViewId="0">
      <selection sqref="A1:XFD1048576"/>
    </sheetView>
  </sheetViews>
  <sheetFormatPr defaultRowHeight="15"/>
  <cols>
    <col min="1" max="1" width="9.5703125" style="71" customWidth="1"/>
    <col min="2" max="2" width="19.140625" style="71" customWidth="1"/>
    <col min="3" max="3" width="19.5703125" style="71" customWidth="1"/>
    <col min="4" max="4" width="23.42578125" style="71" customWidth="1"/>
    <col min="5" max="5" width="21.42578125" style="71" customWidth="1"/>
    <col min="6" max="6" width="20.140625" style="71" customWidth="1"/>
    <col min="7" max="7" width="0.140625" style="71" hidden="1" customWidth="1"/>
    <col min="8" max="12" width="0" style="71" hidden="1" customWidth="1"/>
    <col min="13" max="13" width="0.7109375" style="71" customWidth="1"/>
    <col min="14" max="14" width="13.28515625" style="71" customWidth="1"/>
    <col min="15" max="15" width="21.28515625" style="71" customWidth="1"/>
    <col min="16" max="16384" width="9.140625" style="71"/>
  </cols>
  <sheetData>
    <row r="1" spans="1:7" ht="15.75" thickTop="1">
      <c r="A1" s="107" t="s">
        <v>81</v>
      </c>
      <c r="B1" s="108"/>
      <c r="C1" s="108"/>
      <c r="D1" s="108"/>
      <c r="E1" s="108"/>
      <c r="F1" s="109"/>
    </row>
    <row r="2" spans="1:7" ht="15.75" thickBot="1">
      <c r="A2" s="110"/>
      <c r="B2" s="111"/>
      <c r="C2" s="111"/>
      <c r="D2" s="111"/>
      <c r="E2" s="111"/>
      <c r="F2" s="112"/>
      <c r="G2" s="72"/>
    </row>
    <row r="3" spans="1:7" ht="15.75" thickTop="1">
      <c r="A3" s="13"/>
      <c r="B3" s="14"/>
      <c r="C3" s="14"/>
      <c r="D3" s="14"/>
      <c r="E3" s="14"/>
      <c r="F3" s="15"/>
      <c r="G3" s="73"/>
    </row>
    <row r="4" spans="1:7">
      <c r="A4" s="16" t="s">
        <v>80</v>
      </c>
      <c r="B4" s="114" t="s">
        <v>79</v>
      </c>
      <c r="C4" s="115"/>
      <c r="D4" s="17" t="s">
        <v>78</v>
      </c>
      <c r="E4" s="114" t="s">
        <v>2</v>
      </c>
      <c r="F4" s="116"/>
      <c r="G4" s="73"/>
    </row>
    <row r="5" spans="1:7" ht="15.75" thickBot="1">
      <c r="A5" s="18"/>
      <c r="B5" s="19"/>
      <c r="C5" s="19"/>
      <c r="D5" s="19"/>
      <c r="E5" s="19"/>
      <c r="F5" s="20"/>
      <c r="G5" s="73"/>
    </row>
    <row r="6" spans="1:7">
      <c r="A6" s="120" t="s">
        <v>77</v>
      </c>
      <c r="B6" s="121"/>
      <c r="C6" s="121"/>
      <c r="D6" s="121"/>
      <c r="E6" s="121"/>
      <c r="F6" s="122"/>
      <c r="G6" s="73"/>
    </row>
    <row r="7" spans="1:7">
      <c r="A7" s="100" t="s">
        <v>76</v>
      </c>
      <c r="B7" s="101"/>
      <c r="C7" s="101"/>
      <c r="D7" s="101"/>
      <c r="E7" s="101"/>
      <c r="F7" s="102"/>
      <c r="G7" s="73"/>
    </row>
    <row r="8" spans="1:7">
      <c r="A8" s="132" t="s">
        <v>51</v>
      </c>
      <c r="B8" s="133"/>
      <c r="C8" s="103" t="s">
        <v>75</v>
      </c>
      <c r="D8" s="21" t="s">
        <v>74</v>
      </c>
      <c r="E8" s="21" t="s">
        <v>73</v>
      </c>
      <c r="F8" s="125" t="s">
        <v>72</v>
      </c>
      <c r="G8" s="73"/>
    </row>
    <row r="9" spans="1:7">
      <c r="A9" s="134"/>
      <c r="B9" s="135"/>
      <c r="C9" s="104"/>
      <c r="D9" s="22" t="s">
        <v>71</v>
      </c>
      <c r="E9" s="22" t="s">
        <v>70</v>
      </c>
      <c r="F9" s="126"/>
      <c r="G9" s="73"/>
    </row>
    <row r="10" spans="1:7">
      <c r="A10" s="105" t="s">
        <v>69</v>
      </c>
      <c r="B10" s="106"/>
      <c r="C10" s="23">
        <v>5049988630</v>
      </c>
      <c r="D10" s="23">
        <v>-423210405</v>
      </c>
      <c r="E10" s="11">
        <f>F10-C10-D10</f>
        <v>-46249590</v>
      </c>
      <c r="F10" s="24">
        <v>4580528635</v>
      </c>
      <c r="G10" s="73"/>
    </row>
    <row r="11" spans="1:7">
      <c r="A11" s="105" t="s">
        <v>68</v>
      </c>
      <c r="B11" s="106"/>
      <c r="C11" s="23">
        <v>167177994</v>
      </c>
      <c r="D11" s="129"/>
      <c r="E11" s="11">
        <f>F11-C11</f>
        <v>8673887</v>
      </c>
      <c r="F11" s="24">
        <v>175851881</v>
      </c>
      <c r="G11" s="73"/>
    </row>
    <row r="12" spans="1:7">
      <c r="A12" s="25" t="s">
        <v>67</v>
      </c>
      <c r="B12" s="26"/>
      <c r="C12" s="23">
        <v>450390820</v>
      </c>
      <c r="D12" s="130"/>
      <c r="E12" s="11">
        <f>F12-C12</f>
        <v>29142250</v>
      </c>
      <c r="F12" s="24">
        <v>479533070</v>
      </c>
      <c r="G12" s="73"/>
    </row>
    <row r="13" spans="1:7">
      <c r="A13" s="25" t="s">
        <v>66</v>
      </c>
      <c r="B13" s="26"/>
      <c r="C13" s="23">
        <v>14708200</v>
      </c>
      <c r="D13" s="130"/>
      <c r="E13" s="11">
        <f>F13-C13</f>
        <v>-254080</v>
      </c>
      <c r="F13" s="24">
        <v>14454120</v>
      </c>
      <c r="G13" s="73"/>
    </row>
    <row r="14" spans="1:7">
      <c r="A14" s="25" t="s">
        <v>65</v>
      </c>
      <c r="B14" s="26"/>
      <c r="C14" s="23">
        <v>485201</v>
      </c>
      <c r="D14" s="130"/>
      <c r="E14" s="11">
        <f>F14-C14</f>
        <v>-201045</v>
      </c>
      <c r="F14" s="24">
        <v>284156</v>
      </c>
      <c r="G14" s="73"/>
    </row>
    <row r="15" spans="1:7">
      <c r="A15" s="25" t="s">
        <v>64</v>
      </c>
      <c r="B15" s="26"/>
      <c r="C15" s="23"/>
      <c r="D15" s="131"/>
      <c r="E15" s="11">
        <f>F15-C15</f>
        <v>0</v>
      </c>
      <c r="F15" s="24"/>
      <c r="G15" s="73"/>
    </row>
    <row r="16" spans="1:7">
      <c r="A16" s="117"/>
      <c r="B16" s="118"/>
      <c r="C16" s="118"/>
      <c r="D16" s="118"/>
      <c r="E16" s="118"/>
      <c r="F16" s="119"/>
      <c r="G16" s="73"/>
    </row>
    <row r="17" spans="1:20">
      <c r="A17" s="25" t="s">
        <v>63</v>
      </c>
      <c r="B17" s="26"/>
      <c r="C17" s="11">
        <f>SUM(C10:C15)</f>
        <v>5682750845</v>
      </c>
      <c r="D17" s="11">
        <f>D10</f>
        <v>-423210405</v>
      </c>
      <c r="E17" s="11">
        <f>F17-C17-D17</f>
        <v>-8888578</v>
      </c>
      <c r="F17" s="12">
        <f>SUM(F10:F15)</f>
        <v>5250651862</v>
      </c>
      <c r="G17" s="73"/>
    </row>
    <row r="18" spans="1:20" ht="15.75" thickBot="1">
      <c r="A18" s="27" t="s">
        <v>62</v>
      </c>
      <c r="B18" s="28"/>
      <c r="C18" s="23">
        <v>287885038</v>
      </c>
      <c r="D18" s="29">
        <v>143705</v>
      </c>
      <c r="E18" s="11">
        <f>F18-C18-D18</f>
        <v>-42159385</v>
      </c>
      <c r="F18" s="24">
        <v>245869358</v>
      </c>
      <c r="G18" s="73"/>
    </row>
    <row r="19" spans="1:20" ht="15.75" thickBot="1">
      <c r="A19" s="30" t="s">
        <v>61</v>
      </c>
      <c r="B19" s="31"/>
      <c r="C19" s="9">
        <f>+C17-C18</f>
        <v>5394865807</v>
      </c>
      <c r="D19" s="8">
        <f>+D17-D18</f>
        <v>-423354110</v>
      </c>
      <c r="E19" s="11">
        <f>F19-C19-D19</f>
        <v>33270807</v>
      </c>
      <c r="F19" s="12">
        <f>F17-F18</f>
        <v>5004782504</v>
      </c>
      <c r="G19" s="73"/>
      <c r="N19" s="80">
        <f>+D21/C21</f>
        <v>-7.8473520036529062E-2</v>
      </c>
      <c r="O19" s="81" t="s">
        <v>83</v>
      </c>
      <c r="P19" s="82">
        <v>100</v>
      </c>
      <c r="Q19" s="82" t="s">
        <v>85</v>
      </c>
      <c r="R19" s="82"/>
      <c r="S19" s="82"/>
      <c r="T19" s="83"/>
    </row>
    <row r="20" spans="1:20" ht="15.75" thickBot="1">
      <c r="A20" s="25" t="s">
        <v>60</v>
      </c>
      <c r="B20" s="26"/>
      <c r="C20" s="29"/>
      <c r="D20" s="32"/>
      <c r="E20" s="11">
        <f>F20-C20</f>
        <v>0</v>
      </c>
      <c r="F20" s="33"/>
      <c r="G20" s="73"/>
      <c r="N20" s="84"/>
      <c r="O20" s="85"/>
      <c r="P20" s="86">
        <f>+N19</f>
        <v>-7.8473520036529062E-2</v>
      </c>
      <c r="Q20" s="87" t="s">
        <v>82</v>
      </c>
      <c r="R20" s="87"/>
      <c r="S20" s="87"/>
      <c r="T20" s="88"/>
    </row>
    <row r="21" spans="1:20" ht="15.75" thickBot="1">
      <c r="A21" s="30" t="s">
        <v>59</v>
      </c>
      <c r="B21" s="34"/>
      <c r="C21" s="8">
        <f>+C19+C20</f>
        <v>5394865807</v>
      </c>
      <c r="D21" s="10">
        <f>D19</f>
        <v>-423354110</v>
      </c>
      <c r="E21" s="9">
        <f>SUM(E19:E20)</f>
        <v>33270807</v>
      </c>
      <c r="F21" s="8">
        <f>IF(+F17-F18+F20=SUM(C21:E21),SUM(C21:E21))</f>
        <v>5004782504</v>
      </c>
      <c r="G21" s="73"/>
      <c r="N21" s="90"/>
      <c r="O21" s="7"/>
      <c r="P21" s="87">
        <f>(+P19*P20)+P19</f>
        <v>92.152647996347099</v>
      </c>
      <c r="Q21" s="87" t="s">
        <v>86</v>
      </c>
      <c r="R21" s="87"/>
      <c r="S21" s="87"/>
      <c r="T21" s="88"/>
    </row>
    <row r="22" spans="1:20" ht="15.75" thickBot="1">
      <c r="A22" s="127"/>
      <c r="B22" s="128"/>
      <c r="C22" s="35" t="s">
        <v>58</v>
      </c>
      <c r="D22" s="36" t="s">
        <v>57</v>
      </c>
      <c r="E22" s="36" t="s">
        <v>56</v>
      </c>
      <c r="F22" s="37" t="s">
        <v>55</v>
      </c>
      <c r="G22" s="73"/>
      <c r="N22" s="91"/>
      <c r="O22" s="92"/>
      <c r="P22" s="93">
        <f>+P23/P21-1</f>
        <v>8.515601205473744E-2</v>
      </c>
      <c r="Q22" s="87" t="s">
        <v>87</v>
      </c>
      <c r="R22" s="87"/>
      <c r="S22" s="87"/>
      <c r="T22" s="88"/>
    </row>
    <row r="23" spans="1:20" ht="15.75" thickBot="1">
      <c r="A23" s="38" t="s">
        <v>54</v>
      </c>
      <c r="B23" s="39"/>
      <c r="C23" s="40">
        <v>3.129</v>
      </c>
      <c r="D23" s="123" t="s">
        <v>53</v>
      </c>
      <c r="E23" s="124"/>
      <c r="F23" s="40">
        <f>+F38</f>
        <v>3.3940000000000001</v>
      </c>
      <c r="G23" s="73"/>
      <c r="N23" s="99">
        <f>-E33/E32</f>
        <v>8.4589911681804422E-2</v>
      </c>
      <c r="O23" s="95" t="s">
        <v>84</v>
      </c>
      <c r="P23" s="95">
        <v>100</v>
      </c>
      <c r="Q23" s="95"/>
      <c r="R23" s="95"/>
      <c r="S23" s="95"/>
      <c r="T23" s="96"/>
    </row>
    <row r="24" spans="1:20">
      <c r="A24" s="143" t="s">
        <v>52</v>
      </c>
      <c r="B24" s="144"/>
      <c r="C24" s="144"/>
      <c r="D24" s="144"/>
      <c r="E24" s="144"/>
      <c r="F24" s="145"/>
    </row>
    <row r="25" spans="1:20">
      <c r="A25" s="157" t="s">
        <v>51</v>
      </c>
      <c r="B25" s="158"/>
      <c r="C25" s="158"/>
      <c r="D25" s="41" t="s">
        <v>50</v>
      </c>
      <c r="E25" s="41" t="s">
        <v>49</v>
      </c>
      <c r="F25" s="42" t="s">
        <v>48</v>
      </c>
    </row>
    <row r="26" spans="1:20">
      <c r="A26" s="105"/>
      <c r="B26" s="113"/>
      <c r="C26" s="113"/>
      <c r="D26" s="26"/>
      <c r="E26" s="26"/>
      <c r="F26" s="43"/>
    </row>
    <row r="27" spans="1:20">
      <c r="A27" s="105" t="s">
        <v>47</v>
      </c>
      <c r="B27" s="113"/>
      <c r="C27" s="113"/>
      <c r="D27" s="41" t="s">
        <v>46</v>
      </c>
      <c r="E27" s="6">
        <f>+C21</f>
        <v>5394865807</v>
      </c>
      <c r="F27" s="43"/>
    </row>
    <row r="28" spans="1:20">
      <c r="A28" s="105" t="s">
        <v>45</v>
      </c>
      <c r="B28" s="113"/>
      <c r="C28" s="113"/>
      <c r="D28" s="41" t="s">
        <v>44</v>
      </c>
      <c r="E28" s="6">
        <f>+D19</f>
        <v>-423354110</v>
      </c>
      <c r="F28" s="43"/>
    </row>
    <row r="29" spans="1:20">
      <c r="A29" s="105" t="s">
        <v>43</v>
      </c>
      <c r="B29" s="113"/>
      <c r="C29" s="113"/>
      <c r="D29" s="41" t="s">
        <v>42</v>
      </c>
      <c r="E29" s="6">
        <f>+E21</f>
        <v>33270807</v>
      </c>
      <c r="F29" s="43"/>
      <c r="N29" s="74"/>
    </row>
    <row r="30" spans="1:20">
      <c r="A30" s="105" t="s">
        <v>41</v>
      </c>
      <c r="B30" s="113"/>
      <c r="C30" s="113"/>
      <c r="D30" s="41" t="s">
        <v>40</v>
      </c>
      <c r="E30" s="6">
        <f>+F21</f>
        <v>5004782504</v>
      </c>
      <c r="F30" s="42" t="s">
        <v>39</v>
      </c>
    </row>
    <row r="31" spans="1:20">
      <c r="A31" s="105"/>
      <c r="B31" s="106"/>
      <c r="C31" s="106"/>
      <c r="D31" s="106"/>
      <c r="E31" s="106"/>
      <c r="F31" s="142"/>
    </row>
    <row r="32" spans="1:20">
      <c r="A32" s="105" t="s">
        <v>38</v>
      </c>
      <c r="B32" s="113"/>
      <c r="C32" s="113"/>
      <c r="D32" s="41" t="s">
        <v>37</v>
      </c>
      <c r="E32" s="5">
        <f>IF(C23&gt;0,C23,0)</f>
        <v>3.129</v>
      </c>
      <c r="F32" s="44"/>
    </row>
    <row r="33" spans="1:6">
      <c r="A33" s="25" t="s">
        <v>36</v>
      </c>
      <c r="B33" s="26"/>
      <c r="C33" s="26"/>
      <c r="D33" s="41" t="s">
        <v>35</v>
      </c>
      <c r="E33" s="5">
        <f>IF(C21&gt;0, (D19/F21)*E32,0)</f>
        <v>-0.26468183365236603</v>
      </c>
      <c r="F33" s="42" t="s">
        <v>34</v>
      </c>
    </row>
    <row r="34" spans="1:6" ht="15.75" thickBot="1">
      <c r="A34" s="146" t="s">
        <v>33</v>
      </c>
      <c r="B34" s="147"/>
      <c r="C34" s="147"/>
      <c r="D34" s="45" t="s">
        <v>32</v>
      </c>
      <c r="E34" s="4">
        <f>ROUND(E32-E33,3)</f>
        <v>3.3940000000000001</v>
      </c>
      <c r="F34" s="46" t="s">
        <v>31</v>
      </c>
    </row>
    <row r="35" spans="1:6" ht="15.75" thickBot="1">
      <c r="A35" s="137"/>
      <c r="B35" s="140"/>
      <c r="C35" s="140"/>
      <c r="D35" s="140"/>
      <c r="E35" s="140"/>
      <c r="F35" s="140"/>
    </row>
    <row r="36" spans="1:6">
      <c r="A36" s="143" t="s">
        <v>30</v>
      </c>
      <c r="B36" s="144"/>
      <c r="C36" s="144"/>
      <c r="D36" s="144"/>
      <c r="E36" s="144"/>
      <c r="F36" s="145"/>
    </row>
    <row r="37" spans="1:6">
      <c r="A37" s="47" t="s">
        <v>29</v>
      </c>
      <c r="B37" s="48"/>
      <c r="C37" s="48"/>
      <c r="D37" s="48"/>
      <c r="E37" s="49" t="s">
        <v>28</v>
      </c>
      <c r="F37" s="3">
        <f>E34</f>
        <v>3.3940000000000001</v>
      </c>
    </row>
    <row r="38" spans="1:6" ht="15.75" thickBot="1">
      <c r="A38" s="47" t="s">
        <v>27</v>
      </c>
      <c r="B38" s="48"/>
      <c r="C38" s="48"/>
      <c r="D38" s="48"/>
      <c r="E38" s="49" t="s">
        <v>26</v>
      </c>
      <c r="F38" s="2">
        <v>3.3940000000000001</v>
      </c>
    </row>
    <row r="39" spans="1:6" ht="15.75" thickBot="1">
      <c r="A39" s="50" t="s">
        <v>25</v>
      </c>
      <c r="B39" s="51"/>
      <c r="C39" s="51"/>
      <c r="D39" s="51"/>
      <c r="E39" s="52" t="s">
        <v>24</v>
      </c>
      <c r="F39" s="1">
        <f>IF(F37&gt;0,(F38-F37)/F37,0)</f>
        <v>0</v>
      </c>
    </row>
    <row r="40" spans="1:6" s="97" customFormat="1" ht="13.5" thickBot="1">
      <c r="A40" s="154"/>
      <c r="B40" s="155"/>
      <c r="C40" s="155"/>
      <c r="D40" s="155"/>
      <c r="E40" s="155"/>
      <c r="F40" s="156"/>
    </row>
    <row r="41" spans="1:6" s="97" customFormat="1" ht="13.5" customHeight="1" thickTop="1">
      <c r="A41" s="151" t="s">
        <v>23</v>
      </c>
      <c r="B41" s="152"/>
      <c r="C41" s="152"/>
      <c r="D41" s="152"/>
      <c r="E41" s="152"/>
      <c r="F41" s="153"/>
    </row>
    <row r="42" spans="1:6" ht="9" customHeight="1">
      <c r="A42" s="53"/>
      <c r="B42" s="54"/>
      <c r="C42" s="54"/>
      <c r="D42" s="54"/>
      <c r="E42" s="54"/>
      <c r="F42" s="55"/>
    </row>
    <row r="43" spans="1:6">
      <c r="A43" s="56" t="s">
        <v>22</v>
      </c>
      <c r="B43" s="48"/>
      <c r="C43" s="48"/>
      <c r="D43" s="48"/>
      <c r="E43" s="48"/>
      <c r="F43" s="57"/>
    </row>
    <row r="44" spans="1:6">
      <c r="A44" s="56" t="s">
        <v>21</v>
      </c>
      <c r="B44" s="48"/>
      <c r="C44" s="48"/>
      <c r="D44" s="54"/>
      <c r="E44" s="54"/>
      <c r="F44" s="55"/>
    </row>
    <row r="45" spans="1:6" ht="9" customHeight="1">
      <c r="A45" s="53"/>
      <c r="B45" s="54"/>
      <c r="C45" s="54"/>
      <c r="D45" s="54"/>
      <c r="E45" s="54"/>
      <c r="F45" s="55"/>
    </row>
    <row r="46" spans="1:6" ht="9" customHeight="1">
      <c r="A46" s="53"/>
      <c r="B46" s="54" t="s">
        <v>17</v>
      </c>
      <c r="C46" s="54"/>
      <c r="D46" s="54"/>
      <c r="E46" s="54"/>
      <c r="F46" s="55"/>
    </row>
    <row r="47" spans="1:6">
      <c r="A47" s="58"/>
      <c r="B47" s="59" t="s">
        <v>20</v>
      </c>
      <c r="C47" s="60"/>
      <c r="D47" s="60"/>
      <c r="E47" s="59" t="s">
        <v>19</v>
      </c>
      <c r="F47" s="61"/>
    </row>
    <row r="48" spans="1:6" ht="9" customHeight="1">
      <c r="A48" s="62"/>
      <c r="B48" s="63"/>
      <c r="C48" s="63"/>
      <c r="D48" s="63"/>
      <c r="E48" s="63"/>
      <c r="F48" s="64"/>
    </row>
    <row r="49" spans="1:6">
      <c r="A49" s="56" t="s">
        <v>18</v>
      </c>
      <c r="B49" s="48"/>
      <c r="C49" s="48"/>
      <c r="D49" s="48"/>
      <c r="E49" s="48"/>
      <c r="F49" s="57"/>
    </row>
    <row r="50" spans="1:6" ht="9" customHeight="1">
      <c r="A50" s="53"/>
      <c r="B50" s="54"/>
      <c r="C50" s="54"/>
      <c r="D50" s="54"/>
      <c r="E50" s="54"/>
      <c r="F50" s="55"/>
    </row>
    <row r="51" spans="1:6" ht="9" customHeight="1">
      <c r="A51" s="53"/>
      <c r="B51" s="54" t="s">
        <v>17</v>
      </c>
      <c r="C51" s="54"/>
      <c r="D51" s="54"/>
      <c r="E51" s="54"/>
      <c r="F51" s="55"/>
    </row>
    <row r="52" spans="1:6">
      <c r="A52" s="58"/>
      <c r="B52" s="59" t="s">
        <v>16</v>
      </c>
      <c r="C52" s="60"/>
      <c r="D52" s="60"/>
      <c r="E52" s="59" t="s">
        <v>15</v>
      </c>
      <c r="F52" s="61"/>
    </row>
    <row r="53" spans="1:6" ht="9" customHeight="1">
      <c r="A53" s="62"/>
      <c r="B53" s="63"/>
      <c r="C53" s="63"/>
      <c r="D53" s="63"/>
      <c r="E53" s="63"/>
      <c r="F53" s="64"/>
    </row>
    <row r="54" spans="1:6">
      <c r="A54" s="56" t="s">
        <v>14</v>
      </c>
      <c r="B54" s="48"/>
      <c r="C54" s="48"/>
      <c r="D54" s="48"/>
      <c r="E54" s="48"/>
      <c r="F54" s="57"/>
    </row>
    <row r="55" spans="1:6">
      <c r="A55" s="56" t="s">
        <v>13</v>
      </c>
      <c r="B55" s="48"/>
      <c r="C55" s="48"/>
      <c r="D55" s="54"/>
      <c r="E55" s="54"/>
      <c r="F55" s="55"/>
    </row>
    <row r="56" spans="1:6" ht="9" customHeight="1">
      <c r="A56" s="53"/>
      <c r="B56" s="54"/>
      <c r="C56" s="54"/>
      <c r="D56" s="54"/>
      <c r="E56" s="54"/>
      <c r="F56" s="55"/>
    </row>
    <row r="57" spans="1:6">
      <c r="A57" s="148" t="s">
        <v>12</v>
      </c>
      <c r="B57" s="149"/>
      <c r="C57" s="149"/>
      <c r="D57" s="149"/>
      <c r="E57" s="149"/>
      <c r="F57" s="150"/>
    </row>
    <row r="58" spans="1:6" s="87" customFormat="1">
      <c r="A58" s="53"/>
      <c r="B58" s="48"/>
      <c r="C58" s="54"/>
      <c r="D58" s="54"/>
      <c r="E58" s="48"/>
      <c r="F58" s="55"/>
    </row>
    <row r="59" spans="1:6">
      <c r="A59" s="65" t="s">
        <v>11</v>
      </c>
      <c r="B59" s="66"/>
      <c r="C59" s="66"/>
      <c r="D59" s="66"/>
      <c r="E59" s="66"/>
      <c r="F59" s="67"/>
    </row>
    <row r="60" spans="1:6">
      <c r="A60" s="65" t="s">
        <v>10</v>
      </c>
      <c r="B60" s="66"/>
      <c r="C60" s="66"/>
      <c r="D60" s="66"/>
      <c r="E60" s="66"/>
      <c r="F60" s="67"/>
    </row>
    <row r="61" spans="1:6">
      <c r="A61" s="65" t="s">
        <v>9</v>
      </c>
      <c r="B61" s="66"/>
      <c r="C61" s="66"/>
      <c r="D61" s="66"/>
      <c r="E61" s="66"/>
      <c r="F61" s="67"/>
    </row>
    <row r="62" spans="1:6">
      <c r="A62" s="65" t="s">
        <v>8</v>
      </c>
      <c r="B62" s="66"/>
      <c r="C62" s="66"/>
      <c r="D62" s="66"/>
      <c r="E62" s="66"/>
      <c r="F62" s="67"/>
    </row>
    <row r="63" spans="1:6">
      <c r="A63" s="65"/>
      <c r="B63" s="66"/>
      <c r="C63" s="66"/>
      <c r="D63" s="66"/>
      <c r="E63" s="66"/>
      <c r="F63" s="67"/>
    </row>
    <row r="64" spans="1:6">
      <c r="A64" s="65" t="s">
        <v>7</v>
      </c>
      <c r="B64" s="66"/>
      <c r="C64" s="66"/>
      <c r="D64" s="66"/>
      <c r="E64" s="66"/>
      <c r="F64" s="67"/>
    </row>
    <row r="65" spans="1:6">
      <c r="A65" s="65" t="s">
        <v>6</v>
      </c>
      <c r="B65" s="66"/>
      <c r="C65" s="66"/>
      <c r="D65" s="66"/>
      <c r="E65" s="66"/>
      <c r="F65" s="67"/>
    </row>
    <row r="66" spans="1:6">
      <c r="A66" s="65" t="s">
        <v>5</v>
      </c>
      <c r="B66" s="66"/>
      <c r="C66" s="66"/>
      <c r="D66" s="66"/>
      <c r="E66" s="66"/>
      <c r="F66" s="67"/>
    </row>
    <row r="67" spans="1:6">
      <c r="A67" s="139" t="s">
        <v>4</v>
      </c>
      <c r="B67" s="140"/>
      <c r="C67" s="140"/>
      <c r="D67" s="140"/>
      <c r="E67" s="140"/>
      <c r="F67" s="141"/>
    </row>
    <row r="68" spans="1:6">
      <c r="A68" s="136" t="s">
        <v>3</v>
      </c>
      <c r="B68" s="137"/>
      <c r="C68" s="137"/>
      <c r="D68" s="137"/>
      <c r="E68" s="137"/>
      <c r="F68" s="138"/>
    </row>
    <row r="69" spans="1:6" ht="15.75" thickBot="1">
      <c r="A69" s="68"/>
      <c r="B69" s="69"/>
      <c r="C69" s="69"/>
      <c r="D69" s="69"/>
      <c r="E69" s="69"/>
      <c r="F69" s="70"/>
    </row>
    <row r="70" spans="1:6" ht="15.75" thickTop="1"/>
    <row r="71" spans="1:6">
      <c r="C71" s="79"/>
      <c r="E71" s="98"/>
    </row>
  </sheetData>
  <sheetProtection password="DA65" sheet="1" objects="1" scenarios="1"/>
  <mergeCells count="31">
    <mergeCell ref="A40:F40"/>
    <mergeCell ref="A41:F41"/>
    <mergeCell ref="A57:F57"/>
    <mergeCell ref="A67:F67"/>
    <mergeCell ref="A68:F68"/>
    <mergeCell ref="A36:F36"/>
    <mergeCell ref="A24:F24"/>
    <mergeCell ref="A25:C25"/>
    <mergeCell ref="A26:C26"/>
    <mergeCell ref="A27:C27"/>
    <mergeCell ref="A28:C28"/>
    <mergeCell ref="A29:C29"/>
    <mergeCell ref="A30:C30"/>
    <mergeCell ref="A31:F31"/>
    <mergeCell ref="A32:C32"/>
    <mergeCell ref="A34:C34"/>
    <mergeCell ref="A35:F35"/>
    <mergeCell ref="D23:E23"/>
    <mergeCell ref="A1:F2"/>
    <mergeCell ref="B4:C4"/>
    <mergeCell ref="E4:F4"/>
    <mergeCell ref="A6:F6"/>
    <mergeCell ref="A7:F7"/>
    <mergeCell ref="A8:B9"/>
    <mergeCell ref="C8:C9"/>
    <mergeCell ref="F8:F9"/>
    <mergeCell ref="A10:B10"/>
    <mergeCell ref="A11:B11"/>
    <mergeCell ref="D11:D15"/>
    <mergeCell ref="A16:F16"/>
    <mergeCell ref="A22:B22"/>
  </mergeCells>
  <pageMargins left="0.7" right="0.7" top="0.34" bottom="0.34" header="0.17" footer="0.18"/>
  <pageSetup scale="75" orientation="portrait" r:id="rId1"/>
  <headerFooter>
    <oddHeader>&amp;L&amp;8&amp;Z&amp;F &amp;A&amp;R&amp;8&amp;D &amp;T</oddHeader>
    <oddFooter>&amp;C&amp;8http://www.etax.dor.ga.gov/ptd/download/index.aspx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71"/>
  <sheetViews>
    <sheetView workbookViewId="0">
      <selection activeCell="B5" sqref="B5"/>
    </sheetView>
  </sheetViews>
  <sheetFormatPr defaultRowHeight="15"/>
  <cols>
    <col min="1" max="1" width="11.5703125" style="71" customWidth="1"/>
    <col min="2" max="2" width="21.42578125" style="71" customWidth="1"/>
    <col min="3" max="3" width="20.5703125" style="71" customWidth="1"/>
    <col min="4" max="4" width="22.7109375" style="71" customWidth="1"/>
    <col min="5" max="5" width="20" style="71" customWidth="1"/>
    <col min="6" max="6" width="20.140625" style="71" customWidth="1"/>
    <col min="7" max="7" width="0.140625" style="71" hidden="1" customWidth="1"/>
    <col min="8" max="12" width="0" style="71" hidden="1" customWidth="1"/>
    <col min="13" max="13" width="0.7109375" style="71" customWidth="1"/>
    <col min="14" max="14" width="12.85546875" style="71" customWidth="1"/>
    <col min="15" max="15" width="21.28515625" style="71" customWidth="1"/>
    <col min="16" max="16384" width="9.140625" style="71"/>
  </cols>
  <sheetData>
    <row r="1" spans="1:7" ht="15.75" thickTop="1">
      <c r="A1" s="107" t="s">
        <v>81</v>
      </c>
      <c r="B1" s="108"/>
      <c r="C1" s="108"/>
      <c r="D1" s="108"/>
      <c r="E1" s="108"/>
      <c r="F1" s="109"/>
    </row>
    <row r="2" spans="1:7" ht="15.75" thickBot="1">
      <c r="A2" s="110"/>
      <c r="B2" s="111"/>
      <c r="C2" s="111"/>
      <c r="D2" s="111"/>
      <c r="E2" s="111"/>
      <c r="F2" s="112"/>
      <c r="G2" s="72"/>
    </row>
    <row r="3" spans="1:7" ht="15.75" thickTop="1">
      <c r="A3" s="13"/>
      <c r="B3" s="14"/>
      <c r="C3" s="14"/>
      <c r="D3" s="14"/>
      <c r="E3" s="14"/>
      <c r="F3" s="15"/>
      <c r="G3" s="73"/>
    </row>
    <row r="4" spans="1:7">
      <c r="A4" s="16" t="s">
        <v>80</v>
      </c>
      <c r="B4" s="114" t="s">
        <v>79</v>
      </c>
      <c r="C4" s="115"/>
      <c r="D4" s="17" t="s">
        <v>78</v>
      </c>
      <c r="E4" s="114" t="s">
        <v>1</v>
      </c>
      <c r="F4" s="116"/>
      <c r="G4" s="73"/>
    </row>
    <row r="5" spans="1:7" ht="15.75" thickBot="1">
      <c r="A5" s="18"/>
      <c r="B5" s="19"/>
      <c r="C5" s="19"/>
      <c r="D5" s="19"/>
      <c r="E5" s="19"/>
      <c r="F5" s="20"/>
      <c r="G5" s="73"/>
    </row>
    <row r="6" spans="1:7">
      <c r="A6" s="120" t="s">
        <v>77</v>
      </c>
      <c r="B6" s="121"/>
      <c r="C6" s="121"/>
      <c r="D6" s="121"/>
      <c r="E6" s="121"/>
      <c r="F6" s="122"/>
      <c r="G6" s="73"/>
    </row>
    <row r="7" spans="1:7">
      <c r="A7" s="100" t="s">
        <v>76</v>
      </c>
      <c r="B7" s="101"/>
      <c r="C7" s="101"/>
      <c r="D7" s="101"/>
      <c r="E7" s="101"/>
      <c r="F7" s="102"/>
      <c r="G7" s="73"/>
    </row>
    <row r="8" spans="1:7">
      <c r="A8" s="132" t="s">
        <v>51</v>
      </c>
      <c r="B8" s="133"/>
      <c r="C8" s="103" t="s">
        <v>75</v>
      </c>
      <c r="D8" s="21" t="s">
        <v>74</v>
      </c>
      <c r="E8" s="21" t="s">
        <v>73</v>
      </c>
      <c r="F8" s="125" t="s">
        <v>72</v>
      </c>
      <c r="G8" s="73"/>
    </row>
    <row r="9" spans="1:7">
      <c r="A9" s="134"/>
      <c r="B9" s="135"/>
      <c r="C9" s="104"/>
      <c r="D9" s="22" t="s">
        <v>71</v>
      </c>
      <c r="E9" s="22" t="s">
        <v>70</v>
      </c>
      <c r="F9" s="126"/>
      <c r="G9" s="73"/>
    </row>
    <row r="10" spans="1:7">
      <c r="A10" s="105" t="s">
        <v>69</v>
      </c>
      <c r="B10" s="106"/>
      <c r="C10" s="23">
        <v>6859719623</v>
      </c>
      <c r="D10" s="23">
        <v>-573063154</v>
      </c>
      <c r="E10" s="11">
        <f>F10-C10-D10</f>
        <v>-41381447</v>
      </c>
      <c r="F10" s="24">
        <v>6245275022</v>
      </c>
      <c r="G10" s="73"/>
    </row>
    <row r="11" spans="1:7">
      <c r="A11" s="105" t="s">
        <v>68</v>
      </c>
      <c r="B11" s="106"/>
      <c r="C11" s="23">
        <v>321378768</v>
      </c>
      <c r="D11" s="129"/>
      <c r="E11" s="11">
        <f>F11-C11</f>
        <v>3624504</v>
      </c>
      <c r="F11" s="24">
        <v>325003272</v>
      </c>
      <c r="G11" s="73"/>
    </row>
    <row r="12" spans="1:7">
      <c r="A12" s="25" t="s">
        <v>67</v>
      </c>
      <c r="B12" s="26"/>
      <c r="C12" s="23">
        <v>563264880</v>
      </c>
      <c r="D12" s="130"/>
      <c r="E12" s="11">
        <f>F12-C12</f>
        <v>47023390</v>
      </c>
      <c r="F12" s="24">
        <v>610288270</v>
      </c>
      <c r="G12" s="73"/>
    </row>
    <row r="13" spans="1:7">
      <c r="A13" s="25" t="s">
        <v>66</v>
      </c>
      <c r="B13" s="26"/>
      <c r="C13" s="23">
        <v>15166160</v>
      </c>
      <c r="D13" s="130"/>
      <c r="E13" s="11">
        <f>F13-C13</f>
        <v>-256840</v>
      </c>
      <c r="F13" s="24">
        <v>14909320</v>
      </c>
      <c r="G13" s="73"/>
    </row>
    <row r="14" spans="1:7">
      <c r="A14" s="25" t="s">
        <v>65</v>
      </c>
      <c r="B14" s="26"/>
      <c r="C14" s="23">
        <v>485201</v>
      </c>
      <c r="D14" s="130"/>
      <c r="E14" s="11">
        <f>F14-C14</f>
        <v>-201045</v>
      </c>
      <c r="F14" s="24">
        <v>284156</v>
      </c>
      <c r="G14" s="73"/>
    </row>
    <row r="15" spans="1:7">
      <c r="A15" s="25" t="s">
        <v>64</v>
      </c>
      <c r="B15" s="26"/>
      <c r="C15" s="23"/>
      <c r="D15" s="131"/>
      <c r="E15" s="11">
        <f>F15-C15</f>
        <v>0</v>
      </c>
      <c r="F15" s="24"/>
      <c r="G15" s="73"/>
    </row>
    <row r="16" spans="1:7">
      <c r="A16" s="117"/>
      <c r="B16" s="118"/>
      <c r="C16" s="118"/>
      <c r="D16" s="118"/>
      <c r="E16" s="118"/>
      <c r="F16" s="119"/>
      <c r="G16" s="73"/>
    </row>
    <row r="17" spans="1:20">
      <c r="A17" s="25" t="s">
        <v>63</v>
      </c>
      <c r="B17" s="26"/>
      <c r="C17" s="11">
        <f>SUM(C10:C15)</f>
        <v>7760014632</v>
      </c>
      <c r="D17" s="11">
        <f>D10</f>
        <v>-573063154</v>
      </c>
      <c r="E17" s="11">
        <f>F17-C17-D17</f>
        <v>8808562</v>
      </c>
      <c r="F17" s="12">
        <f>SUM(F10:F15)</f>
        <v>7195760040</v>
      </c>
      <c r="G17" s="73"/>
    </row>
    <row r="18" spans="1:20" ht="15.75" thickBot="1">
      <c r="A18" s="27" t="s">
        <v>62</v>
      </c>
      <c r="B18" s="28"/>
      <c r="C18" s="23">
        <v>287885038</v>
      </c>
      <c r="D18" s="29">
        <v>-252321</v>
      </c>
      <c r="E18" s="11">
        <f>F18-C18-D18</f>
        <v>-10529207</v>
      </c>
      <c r="F18" s="24">
        <v>277103510</v>
      </c>
      <c r="G18" s="73"/>
    </row>
    <row r="19" spans="1:20" ht="15.75" thickBot="1">
      <c r="A19" s="30" t="s">
        <v>61</v>
      </c>
      <c r="B19" s="31"/>
      <c r="C19" s="9">
        <f>+C17-C18</f>
        <v>7472129594</v>
      </c>
      <c r="D19" s="8">
        <f>+D17-D18</f>
        <v>-572810833</v>
      </c>
      <c r="E19" s="11">
        <f>F19-C19-D19</f>
        <v>19337769</v>
      </c>
      <c r="F19" s="12">
        <f>F17-F18</f>
        <v>6918656530</v>
      </c>
      <c r="G19" s="73"/>
      <c r="N19" s="80">
        <f>+D21/C21</f>
        <v>-7.6659649139377603E-2</v>
      </c>
      <c r="O19" s="81" t="s">
        <v>83</v>
      </c>
      <c r="P19" s="82">
        <v>100</v>
      </c>
      <c r="Q19" s="82" t="s">
        <v>85</v>
      </c>
      <c r="R19" s="82"/>
      <c r="S19" s="82"/>
      <c r="T19" s="83"/>
    </row>
    <row r="20" spans="1:20" ht="15.75" thickBot="1">
      <c r="A20" s="25" t="s">
        <v>60</v>
      </c>
      <c r="B20" s="26"/>
      <c r="C20" s="29"/>
      <c r="D20" s="32"/>
      <c r="E20" s="11">
        <f>F20-C20</f>
        <v>0</v>
      </c>
      <c r="F20" s="33"/>
      <c r="G20" s="73"/>
      <c r="N20" s="84"/>
      <c r="O20" s="85"/>
      <c r="P20" s="86">
        <f>+N19</f>
        <v>-7.6659649139377603E-2</v>
      </c>
      <c r="Q20" s="87" t="s">
        <v>82</v>
      </c>
      <c r="R20" s="87"/>
      <c r="S20" s="87"/>
      <c r="T20" s="88"/>
    </row>
    <row r="21" spans="1:20" ht="15.75" thickBot="1">
      <c r="A21" s="30" t="s">
        <v>59</v>
      </c>
      <c r="B21" s="34"/>
      <c r="C21" s="8">
        <f>+C19+C20</f>
        <v>7472129594</v>
      </c>
      <c r="D21" s="10">
        <f>D19</f>
        <v>-572810833</v>
      </c>
      <c r="E21" s="9">
        <f>SUM(E19:E20)</f>
        <v>19337769</v>
      </c>
      <c r="F21" s="8">
        <f>IF(+F17-F18+F20=SUM(C21:E21),SUM(C21:E21))</f>
        <v>6918656530</v>
      </c>
      <c r="G21" s="73"/>
      <c r="N21" s="90"/>
      <c r="O21" s="7"/>
      <c r="P21" s="87">
        <f>(+P19*P20)+P19</f>
        <v>92.334035086062244</v>
      </c>
      <c r="Q21" s="87" t="s">
        <v>86</v>
      </c>
      <c r="R21" s="87"/>
      <c r="S21" s="87"/>
      <c r="T21" s="88"/>
    </row>
    <row r="22" spans="1:20" ht="15.75" thickBot="1">
      <c r="A22" s="127"/>
      <c r="B22" s="128"/>
      <c r="C22" s="35" t="s">
        <v>58</v>
      </c>
      <c r="D22" s="36" t="s">
        <v>57</v>
      </c>
      <c r="E22" s="36" t="s">
        <v>56</v>
      </c>
      <c r="F22" s="37" t="s">
        <v>55</v>
      </c>
      <c r="G22" s="73"/>
      <c r="N22" s="91"/>
      <c r="O22" s="92"/>
      <c r="P22" s="93">
        <f>+P23/P21-1</f>
        <v>8.3024259762854546E-2</v>
      </c>
      <c r="Q22" s="87" t="s">
        <v>87</v>
      </c>
      <c r="R22" s="87"/>
      <c r="S22" s="87"/>
      <c r="T22" s="88"/>
    </row>
    <row r="23" spans="1:20" ht="15.75" thickBot="1">
      <c r="A23" s="38" t="s">
        <v>54</v>
      </c>
      <c r="B23" s="39"/>
      <c r="C23" s="40">
        <v>0.64100000000000001</v>
      </c>
      <c r="D23" s="123" t="s">
        <v>53</v>
      </c>
      <c r="E23" s="124"/>
      <c r="F23" s="40">
        <f>+F38</f>
        <v>0.78</v>
      </c>
      <c r="G23" s="73"/>
      <c r="N23" s="99">
        <f>-E33/E32</f>
        <v>8.2792205468826763E-2</v>
      </c>
      <c r="O23" s="95" t="s">
        <v>84</v>
      </c>
      <c r="P23" s="95">
        <v>100</v>
      </c>
      <c r="Q23" s="95"/>
      <c r="R23" s="95"/>
      <c r="S23" s="95"/>
      <c r="T23" s="96"/>
    </row>
    <row r="24" spans="1:20">
      <c r="A24" s="143" t="s">
        <v>52</v>
      </c>
      <c r="B24" s="144"/>
      <c r="C24" s="144"/>
      <c r="D24" s="144"/>
      <c r="E24" s="144"/>
      <c r="F24" s="145"/>
    </row>
    <row r="25" spans="1:20">
      <c r="A25" s="157" t="s">
        <v>51</v>
      </c>
      <c r="B25" s="158"/>
      <c r="C25" s="158"/>
      <c r="D25" s="41" t="s">
        <v>50</v>
      </c>
      <c r="E25" s="41" t="s">
        <v>49</v>
      </c>
      <c r="F25" s="42" t="s">
        <v>48</v>
      </c>
    </row>
    <row r="26" spans="1:20">
      <c r="A26" s="105"/>
      <c r="B26" s="113"/>
      <c r="C26" s="113"/>
      <c r="D26" s="26"/>
      <c r="E26" s="26"/>
      <c r="F26" s="43"/>
    </row>
    <row r="27" spans="1:20">
      <c r="A27" s="105" t="s">
        <v>47</v>
      </c>
      <c r="B27" s="113"/>
      <c r="C27" s="113"/>
      <c r="D27" s="41" t="s">
        <v>46</v>
      </c>
      <c r="E27" s="6">
        <f>+C21</f>
        <v>7472129594</v>
      </c>
      <c r="F27" s="43"/>
    </row>
    <row r="28" spans="1:20">
      <c r="A28" s="105" t="s">
        <v>45</v>
      </c>
      <c r="B28" s="113"/>
      <c r="C28" s="113"/>
      <c r="D28" s="41" t="s">
        <v>44</v>
      </c>
      <c r="E28" s="6">
        <f>+D19</f>
        <v>-572810833</v>
      </c>
      <c r="F28" s="43"/>
    </row>
    <row r="29" spans="1:20">
      <c r="A29" s="105" t="s">
        <v>43</v>
      </c>
      <c r="B29" s="113"/>
      <c r="C29" s="113"/>
      <c r="D29" s="41" t="s">
        <v>42</v>
      </c>
      <c r="E29" s="6">
        <f>+E21</f>
        <v>19337769</v>
      </c>
      <c r="F29" s="43"/>
      <c r="N29" s="74"/>
    </row>
    <row r="30" spans="1:20">
      <c r="A30" s="105" t="s">
        <v>41</v>
      </c>
      <c r="B30" s="113"/>
      <c r="C30" s="113"/>
      <c r="D30" s="41" t="s">
        <v>40</v>
      </c>
      <c r="E30" s="6">
        <f>+F21</f>
        <v>6918656530</v>
      </c>
      <c r="F30" s="42" t="s">
        <v>39</v>
      </c>
    </row>
    <row r="31" spans="1:20">
      <c r="A31" s="105"/>
      <c r="B31" s="106"/>
      <c r="C31" s="106"/>
      <c r="D31" s="106"/>
      <c r="E31" s="106"/>
      <c r="F31" s="142"/>
    </row>
    <row r="32" spans="1:20">
      <c r="A32" s="105" t="s">
        <v>38</v>
      </c>
      <c r="B32" s="113"/>
      <c r="C32" s="113"/>
      <c r="D32" s="41" t="s">
        <v>37</v>
      </c>
      <c r="E32" s="5">
        <f>IF(C23&gt;0,C23,0)</f>
        <v>0.64100000000000001</v>
      </c>
      <c r="F32" s="44"/>
    </row>
    <row r="33" spans="1:6">
      <c r="A33" s="25" t="s">
        <v>36</v>
      </c>
      <c r="B33" s="26"/>
      <c r="C33" s="26"/>
      <c r="D33" s="41" t="s">
        <v>35</v>
      </c>
      <c r="E33" s="5">
        <f>IF(C21&gt;0, (D19/F21)*E32,0)</f>
        <v>-5.3069803705517955E-2</v>
      </c>
      <c r="F33" s="42" t="s">
        <v>34</v>
      </c>
    </row>
    <row r="34" spans="1:6" ht="15.75" thickBot="1">
      <c r="A34" s="146" t="s">
        <v>33</v>
      </c>
      <c r="B34" s="147"/>
      <c r="C34" s="147"/>
      <c r="D34" s="45" t="s">
        <v>32</v>
      </c>
      <c r="E34" s="4">
        <f>ROUND(E32-E33,3)</f>
        <v>0.69399999999999995</v>
      </c>
      <c r="F34" s="46" t="s">
        <v>31</v>
      </c>
    </row>
    <row r="35" spans="1:6" ht="15.75" thickBot="1">
      <c r="A35" s="137"/>
      <c r="B35" s="140"/>
      <c r="C35" s="140"/>
      <c r="D35" s="140"/>
      <c r="E35" s="140"/>
      <c r="F35" s="140"/>
    </row>
    <row r="36" spans="1:6">
      <c r="A36" s="143" t="s">
        <v>30</v>
      </c>
      <c r="B36" s="144"/>
      <c r="C36" s="144"/>
      <c r="D36" s="144"/>
      <c r="E36" s="144"/>
      <c r="F36" s="145"/>
    </row>
    <row r="37" spans="1:6">
      <c r="A37" s="47" t="s">
        <v>29</v>
      </c>
      <c r="B37" s="48"/>
      <c r="C37" s="48"/>
      <c r="D37" s="48"/>
      <c r="E37" s="49" t="s">
        <v>28</v>
      </c>
      <c r="F37" s="3">
        <f>E34</f>
        <v>0.69399999999999995</v>
      </c>
    </row>
    <row r="38" spans="1:6" ht="15.75" thickBot="1">
      <c r="A38" s="47" t="s">
        <v>27</v>
      </c>
      <c r="B38" s="48"/>
      <c r="C38" s="48"/>
      <c r="D38" s="48"/>
      <c r="E38" s="49" t="s">
        <v>26</v>
      </c>
      <c r="F38" s="2">
        <v>0.78</v>
      </c>
    </row>
    <row r="39" spans="1:6" ht="15.75" thickBot="1">
      <c r="A39" s="50" t="s">
        <v>25</v>
      </c>
      <c r="B39" s="51"/>
      <c r="C39" s="51"/>
      <c r="D39" s="51"/>
      <c r="E39" s="52" t="s">
        <v>24</v>
      </c>
      <c r="F39" s="1">
        <f>IF(F37&gt;0,(F38-F37)/F37,0)</f>
        <v>0.12391930835734882</v>
      </c>
    </row>
    <row r="40" spans="1:6" s="97" customFormat="1" ht="13.5" thickBot="1">
      <c r="A40" s="154"/>
      <c r="B40" s="155"/>
      <c r="C40" s="155"/>
      <c r="D40" s="155"/>
      <c r="E40" s="155"/>
      <c r="F40" s="156"/>
    </row>
    <row r="41" spans="1:6" s="97" customFormat="1" ht="13.5" customHeight="1" thickTop="1">
      <c r="A41" s="151" t="s">
        <v>23</v>
      </c>
      <c r="B41" s="152"/>
      <c r="C41" s="152"/>
      <c r="D41" s="152"/>
      <c r="E41" s="152"/>
      <c r="F41" s="153"/>
    </row>
    <row r="42" spans="1:6" ht="9" customHeight="1">
      <c r="A42" s="53"/>
      <c r="B42" s="54"/>
      <c r="C42" s="54"/>
      <c r="D42" s="54"/>
      <c r="E42" s="54"/>
      <c r="F42" s="55"/>
    </row>
    <row r="43" spans="1:6">
      <c r="A43" s="56" t="s">
        <v>22</v>
      </c>
      <c r="B43" s="48"/>
      <c r="C43" s="48"/>
      <c r="D43" s="48"/>
      <c r="E43" s="48"/>
      <c r="F43" s="57"/>
    </row>
    <row r="44" spans="1:6">
      <c r="A44" s="56" t="s">
        <v>21</v>
      </c>
      <c r="B44" s="48"/>
      <c r="C44" s="48"/>
      <c r="D44" s="54"/>
      <c r="E44" s="54"/>
      <c r="F44" s="55"/>
    </row>
    <row r="45" spans="1:6" ht="9" customHeight="1">
      <c r="A45" s="53"/>
      <c r="B45" s="54"/>
      <c r="C45" s="54"/>
      <c r="D45" s="54"/>
      <c r="E45" s="54"/>
      <c r="F45" s="55"/>
    </row>
    <row r="46" spans="1:6" ht="9" customHeight="1">
      <c r="A46" s="53"/>
      <c r="B46" s="54" t="s">
        <v>17</v>
      </c>
      <c r="C46" s="54"/>
      <c r="D46" s="54"/>
      <c r="E46" s="54"/>
      <c r="F46" s="55"/>
    </row>
    <row r="47" spans="1:6">
      <c r="A47" s="58"/>
      <c r="B47" s="59" t="s">
        <v>20</v>
      </c>
      <c r="C47" s="60"/>
      <c r="D47" s="60"/>
      <c r="E47" s="59" t="s">
        <v>19</v>
      </c>
      <c r="F47" s="61"/>
    </row>
    <row r="48" spans="1:6" ht="9" customHeight="1">
      <c r="A48" s="62"/>
      <c r="B48" s="63"/>
      <c r="C48" s="63"/>
      <c r="D48" s="63"/>
      <c r="E48" s="63"/>
      <c r="F48" s="64"/>
    </row>
    <row r="49" spans="1:6">
      <c r="A49" s="56" t="s">
        <v>18</v>
      </c>
      <c r="B49" s="48"/>
      <c r="C49" s="48"/>
      <c r="D49" s="48"/>
      <c r="E49" s="48"/>
      <c r="F49" s="57"/>
    </row>
    <row r="50" spans="1:6" ht="9" customHeight="1">
      <c r="A50" s="53"/>
      <c r="B50" s="54"/>
      <c r="C50" s="54"/>
      <c r="D50" s="54"/>
      <c r="E50" s="54"/>
      <c r="F50" s="55"/>
    </row>
    <row r="51" spans="1:6" ht="9" customHeight="1">
      <c r="A51" s="53"/>
      <c r="B51" s="54" t="s">
        <v>17</v>
      </c>
      <c r="C51" s="54"/>
      <c r="D51" s="54"/>
      <c r="E51" s="54"/>
      <c r="F51" s="55"/>
    </row>
    <row r="52" spans="1:6">
      <c r="A52" s="58"/>
      <c r="B52" s="59" t="s">
        <v>16</v>
      </c>
      <c r="C52" s="60"/>
      <c r="D52" s="60"/>
      <c r="E52" s="59" t="s">
        <v>15</v>
      </c>
      <c r="F52" s="61"/>
    </row>
    <row r="53" spans="1:6" ht="9" customHeight="1">
      <c r="A53" s="62"/>
      <c r="B53" s="63"/>
      <c r="C53" s="63"/>
      <c r="D53" s="63"/>
      <c r="E53" s="63"/>
      <c r="F53" s="64"/>
    </row>
    <row r="54" spans="1:6">
      <c r="A54" s="56" t="s">
        <v>14</v>
      </c>
      <c r="B54" s="48"/>
      <c r="C54" s="48"/>
      <c r="D54" s="48"/>
      <c r="E54" s="48"/>
      <c r="F54" s="57"/>
    </row>
    <row r="55" spans="1:6">
      <c r="A55" s="56" t="s">
        <v>13</v>
      </c>
      <c r="B55" s="48"/>
      <c r="C55" s="48"/>
      <c r="D55" s="54"/>
      <c r="E55" s="54"/>
      <c r="F55" s="55"/>
    </row>
    <row r="56" spans="1:6" ht="9" customHeight="1">
      <c r="A56" s="53"/>
      <c r="B56" s="54"/>
      <c r="C56" s="54"/>
      <c r="D56" s="54"/>
      <c r="E56" s="54"/>
      <c r="F56" s="55"/>
    </row>
    <row r="57" spans="1:6">
      <c r="A57" s="148" t="s">
        <v>12</v>
      </c>
      <c r="B57" s="149"/>
      <c r="C57" s="149"/>
      <c r="D57" s="149"/>
      <c r="E57" s="149"/>
      <c r="F57" s="150"/>
    </row>
    <row r="58" spans="1:6" s="87" customFormat="1">
      <c r="A58" s="53"/>
      <c r="B58" s="48"/>
      <c r="C58" s="54"/>
      <c r="D58" s="54"/>
      <c r="E58" s="48"/>
      <c r="F58" s="55"/>
    </row>
    <row r="59" spans="1:6">
      <c r="A59" s="65" t="s">
        <v>11</v>
      </c>
      <c r="B59" s="66"/>
      <c r="C59" s="66"/>
      <c r="D59" s="66"/>
      <c r="E59" s="66"/>
      <c r="F59" s="67"/>
    </row>
    <row r="60" spans="1:6">
      <c r="A60" s="65" t="s">
        <v>10</v>
      </c>
      <c r="B60" s="66"/>
      <c r="C60" s="66"/>
      <c r="D60" s="66"/>
      <c r="E60" s="66"/>
      <c r="F60" s="67"/>
    </row>
    <row r="61" spans="1:6">
      <c r="A61" s="65" t="s">
        <v>9</v>
      </c>
      <c r="B61" s="66"/>
      <c r="C61" s="66"/>
      <c r="D61" s="66"/>
      <c r="E61" s="66"/>
      <c r="F61" s="67"/>
    </row>
    <row r="62" spans="1:6">
      <c r="A62" s="65" t="s">
        <v>8</v>
      </c>
      <c r="B62" s="66"/>
      <c r="C62" s="66"/>
      <c r="D62" s="66"/>
      <c r="E62" s="66"/>
      <c r="F62" s="67"/>
    </row>
    <row r="63" spans="1:6">
      <c r="A63" s="65"/>
      <c r="B63" s="66"/>
      <c r="C63" s="66"/>
      <c r="D63" s="66"/>
      <c r="E63" s="66"/>
      <c r="F63" s="67"/>
    </row>
    <row r="64" spans="1:6">
      <c r="A64" s="65" t="s">
        <v>7</v>
      </c>
      <c r="B64" s="66"/>
      <c r="C64" s="66"/>
      <c r="D64" s="66"/>
      <c r="E64" s="66"/>
      <c r="F64" s="67"/>
    </row>
    <row r="65" spans="1:6">
      <c r="A65" s="65" t="s">
        <v>6</v>
      </c>
      <c r="B65" s="66"/>
      <c r="C65" s="66"/>
      <c r="D65" s="66"/>
      <c r="E65" s="66"/>
      <c r="F65" s="67"/>
    </row>
    <row r="66" spans="1:6">
      <c r="A66" s="65" t="s">
        <v>5</v>
      </c>
      <c r="B66" s="66"/>
      <c r="C66" s="66"/>
      <c r="D66" s="66"/>
      <c r="E66" s="66"/>
      <c r="F66" s="67"/>
    </row>
    <row r="67" spans="1:6">
      <c r="A67" s="139" t="s">
        <v>4</v>
      </c>
      <c r="B67" s="140"/>
      <c r="C67" s="140"/>
      <c r="D67" s="140"/>
      <c r="E67" s="140"/>
      <c r="F67" s="141"/>
    </row>
    <row r="68" spans="1:6">
      <c r="A68" s="136" t="s">
        <v>3</v>
      </c>
      <c r="B68" s="137"/>
      <c r="C68" s="137"/>
      <c r="D68" s="137"/>
      <c r="E68" s="137"/>
      <c r="F68" s="138"/>
    </row>
    <row r="69" spans="1:6" ht="15.75" thickBot="1">
      <c r="A69" s="68"/>
      <c r="B69" s="69"/>
      <c r="C69" s="69"/>
      <c r="D69" s="69"/>
      <c r="E69" s="69"/>
      <c r="F69" s="70"/>
    </row>
    <row r="70" spans="1:6" ht="15.75" thickTop="1"/>
    <row r="71" spans="1:6">
      <c r="C71" s="79"/>
      <c r="E71" s="98"/>
    </row>
  </sheetData>
  <sheetProtection password="DA65" sheet="1" objects="1" scenarios="1"/>
  <mergeCells count="31">
    <mergeCell ref="A40:F40"/>
    <mergeCell ref="A41:F41"/>
    <mergeCell ref="A57:F57"/>
    <mergeCell ref="A67:F67"/>
    <mergeCell ref="A68:F68"/>
    <mergeCell ref="A36:F36"/>
    <mergeCell ref="A24:F24"/>
    <mergeCell ref="A25:C25"/>
    <mergeCell ref="A26:C26"/>
    <mergeCell ref="A27:C27"/>
    <mergeCell ref="A28:C28"/>
    <mergeCell ref="A29:C29"/>
    <mergeCell ref="A30:C30"/>
    <mergeCell ref="A31:F31"/>
    <mergeCell ref="A32:C32"/>
    <mergeCell ref="A34:C34"/>
    <mergeCell ref="A35:F35"/>
    <mergeCell ref="D23:E23"/>
    <mergeCell ref="A1:F2"/>
    <mergeCell ref="B4:C4"/>
    <mergeCell ref="E4:F4"/>
    <mergeCell ref="A6:F6"/>
    <mergeCell ref="A7:F7"/>
    <mergeCell ref="A8:B9"/>
    <mergeCell ref="C8:C9"/>
    <mergeCell ref="F8:F9"/>
    <mergeCell ref="A10:B10"/>
    <mergeCell ref="A11:B11"/>
    <mergeCell ref="D11:D15"/>
    <mergeCell ref="A16:F16"/>
    <mergeCell ref="A22:B22"/>
  </mergeCells>
  <pageMargins left="0.7" right="0.7" top="0.48" bottom="0.32" header="0.3" footer="0.18"/>
  <pageSetup scale="74" orientation="portrait" r:id="rId1"/>
  <headerFooter>
    <oddHeader>&amp;L&amp;8&amp;Z&amp;F &amp;A&amp;R&amp;8&amp;D &amp;T</oddHeader>
    <oddFooter>&amp;C&amp;8http://www.etax.dor.ga.gov/ptd/download/index.aspx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M&amp;O Rollback </vt:lpstr>
      <vt:lpstr>Fire Rollback</vt:lpstr>
      <vt:lpstr>Parks Rollback</vt:lpstr>
      <vt:lpstr>'Fire Rollback'!Print_Area</vt:lpstr>
      <vt:lpstr>'M&amp;O Rollback '!Print_Area</vt:lpstr>
      <vt:lpstr>'Parks Rollback'!Print_Area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jfunk</dc:creator>
  <cp:lastModifiedBy>krbosch</cp:lastModifiedBy>
  <cp:lastPrinted>2012-07-23T22:34:44Z</cp:lastPrinted>
  <dcterms:created xsi:type="dcterms:W3CDTF">2011-05-16T21:56:53Z</dcterms:created>
  <dcterms:modified xsi:type="dcterms:W3CDTF">2012-07-24T14:55:49Z</dcterms:modified>
</cp:coreProperties>
</file>